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18\028_Křídlovická 58_60 - náhradní byty\Projektová dokumentace\Křídlovická 58_byt c_11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Pol'!$A$1:$W$223</definedName>
    <definedName name="_xlnm.Print_Area" localSheetId="4">'1 2 Pol'!$A$1:$W$92</definedName>
    <definedName name="_xlnm.Print_Area" localSheetId="5">'1 3 Pol'!$A$1:$W$84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16" i="1" s="1"/>
  <c r="G43" i="1"/>
  <c r="F43" i="1"/>
  <c r="G42" i="1"/>
  <c r="F42" i="1"/>
  <c r="G41" i="1"/>
  <c r="F41" i="1"/>
  <c r="G40" i="1"/>
  <c r="F40" i="1"/>
  <c r="G39" i="1"/>
  <c r="F39" i="1"/>
  <c r="G74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G8" i="14" s="1"/>
  <c r="I12" i="14"/>
  <c r="K12" i="14"/>
  <c r="O12" i="14"/>
  <c r="O8" i="14" s="1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7" i="14"/>
  <c r="M17" i="14" s="1"/>
  <c r="I17" i="14"/>
  <c r="I16" i="14" s="1"/>
  <c r="K17" i="14"/>
  <c r="K16" i="14" s="1"/>
  <c r="O17" i="14"/>
  <c r="Q17" i="14"/>
  <c r="Q16" i="14" s="1"/>
  <c r="V17" i="14"/>
  <c r="V16" i="14" s="1"/>
  <c r="G18" i="14"/>
  <c r="I18" i="14"/>
  <c r="K18" i="14"/>
  <c r="M18" i="14"/>
  <c r="O18" i="14"/>
  <c r="Q18" i="14"/>
  <c r="V18" i="14"/>
  <c r="G19" i="14"/>
  <c r="I19" i="14"/>
  <c r="K19" i="14"/>
  <c r="M19" i="14"/>
  <c r="O19" i="14"/>
  <c r="Q19" i="14"/>
  <c r="V19" i="14"/>
  <c r="G20" i="14"/>
  <c r="G16" i="14" s="1"/>
  <c r="I20" i="14"/>
  <c r="K20" i="14"/>
  <c r="O20" i="14"/>
  <c r="O16" i="14" s="1"/>
  <c r="Q20" i="14"/>
  <c r="V20" i="14"/>
  <c r="G21" i="14"/>
  <c r="I21" i="14"/>
  <c r="K21" i="14"/>
  <c r="M21" i="14"/>
  <c r="O21" i="14"/>
  <c r="Q21" i="14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30" i="14"/>
  <c r="M30" i="14" s="1"/>
  <c r="I30" i="14"/>
  <c r="K30" i="14"/>
  <c r="K29" i="14" s="1"/>
  <c r="O30" i="14"/>
  <c r="Q30" i="14"/>
  <c r="V30" i="14"/>
  <c r="V29" i="14" s="1"/>
  <c r="G32" i="14"/>
  <c r="I32" i="14"/>
  <c r="K32" i="14"/>
  <c r="M32" i="14"/>
  <c r="O32" i="14"/>
  <c r="Q32" i="14"/>
  <c r="V32" i="14"/>
  <c r="G33" i="14"/>
  <c r="G29" i="14" s="1"/>
  <c r="I33" i="14"/>
  <c r="K33" i="14"/>
  <c r="O33" i="14"/>
  <c r="O29" i="14" s="1"/>
  <c r="Q33" i="14"/>
  <c r="V33" i="14"/>
  <c r="G34" i="14"/>
  <c r="M34" i="14" s="1"/>
  <c r="I34" i="14"/>
  <c r="I29" i="14" s="1"/>
  <c r="K34" i="14"/>
  <c r="O34" i="14"/>
  <c r="Q34" i="14"/>
  <c r="Q29" i="14" s="1"/>
  <c r="V34" i="14"/>
  <c r="G35" i="14"/>
  <c r="M35" i="14" s="1"/>
  <c r="I35" i="14"/>
  <c r="K35" i="14"/>
  <c r="O35" i="14"/>
  <c r="Q35" i="14"/>
  <c r="V35" i="14"/>
  <c r="G36" i="14"/>
  <c r="I36" i="14"/>
  <c r="K36" i="14"/>
  <c r="M36" i="14"/>
  <c r="O36" i="14"/>
  <c r="Q36" i="14"/>
  <c r="V36" i="14"/>
  <c r="G37" i="14"/>
  <c r="M37" i="14" s="1"/>
  <c r="I37" i="14"/>
  <c r="K37" i="14"/>
  <c r="O37" i="14"/>
  <c r="Q37" i="14"/>
  <c r="V37" i="14"/>
  <c r="G38" i="14"/>
  <c r="M38" i="14" s="1"/>
  <c r="I38" i="14"/>
  <c r="K38" i="14"/>
  <c r="O38" i="14"/>
  <c r="Q38" i="14"/>
  <c r="V38" i="14"/>
  <c r="G39" i="14"/>
  <c r="M39" i="14" s="1"/>
  <c r="I39" i="14"/>
  <c r="K39" i="14"/>
  <c r="O39" i="14"/>
  <c r="Q39" i="14"/>
  <c r="V39" i="14"/>
  <c r="G40" i="14"/>
  <c r="I40" i="14"/>
  <c r="K40" i="14"/>
  <c r="M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I44" i="14"/>
  <c r="K44" i="14"/>
  <c r="M44" i="14"/>
  <c r="O44" i="14"/>
  <c r="Q44" i="14"/>
  <c r="V44" i="14"/>
  <c r="G45" i="14"/>
  <c r="M45" i="14" s="1"/>
  <c r="I45" i="14"/>
  <c r="K45" i="14"/>
  <c r="O45" i="14"/>
  <c r="Q45" i="14"/>
  <c r="V45" i="14"/>
  <c r="G46" i="14"/>
  <c r="M46" i="14" s="1"/>
  <c r="I46" i="14"/>
  <c r="K46" i="14"/>
  <c r="O46" i="14"/>
  <c r="Q46" i="14"/>
  <c r="V46" i="14"/>
  <c r="G47" i="14"/>
  <c r="I47" i="14"/>
  <c r="K47" i="14"/>
  <c r="M47" i="14"/>
  <c r="O47" i="14"/>
  <c r="Q47" i="14"/>
  <c r="V47" i="14"/>
  <c r="G48" i="14"/>
  <c r="I48" i="14"/>
  <c r="K48" i="14"/>
  <c r="M48" i="14"/>
  <c r="O48" i="14"/>
  <c r="Q48" i="14"/>
  <c r="V48" i="14"/>
  <c r="G49" i="14"/>
  <c r="M49" i="14" s="1"/>
  <c r="I49" i="14"/>
  <c r="K49" i="14"/>
  <c r="O49" i="14"/>
  <c r="Q49" i="14"/>
  <c r="V49" i="14"/>
  <c r="G51" i="14"/>
  <c r="I51" i="14"/>
  <c r="I50" i="14" s="1"/>
  <c r="K51" i="14"/>
  <c r="K50" i="14" s="1"/>
  <c r="M51" i="14"/>
  <c r="O51" i="14"/>
  <c r="Q51" i="14"/>
  <c r="Q50" i="14" s="1"/>
  <c r="V51" i="14"/>
  <c r="V50" i="14" s="1"/>
  <c r="G52" i="14"/>
  <c r="I52" i="14"/>
  <c r="K52" i="14"/>
  <c r="M52" i="14"/>
  <c r="O52" i="14"/>
  <c r="Q52" i="14"/>
  <c r="V52" i="14"/>
  <c r="G53" i="14"/>
  <c r="G50" i="14" s="1"/>
  <c r="I53" i="14"/>
  <c r="K53" i="14"/>
  <c r="O53" i="14"/>
  <c r="O50" i="14" s="1"/>
  <c r="Q53" i="14"/>
  <c r="V53" i="14"/>
  <c r="G54" i="14"/>
  <c r="M54" i="14" s="1"/>
  <c r="I54" i="14"/>
  <c r="K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M57" i="14" s="1"/>
  <c r="I57" i="14"/>
  <c r="K57" i="14"/>
  <c r="O57" i="14"/>
  <c r="Q57" i="14"/>
  <c r="V57" i="14"/>
  <c r="G58" i="14"/>
  <c r="M58" i="14" s="1"/>
  <c r="I58" i="14"/>
  <c r="K58" i="14"/>
  <c r="O58" i="14"/>
  <c r="Q58" i="14"/>
  <c r="V58" i="14"/>
  <c r="G59" i="14"/>
  <c r="I59" i="14"/>
  <c r="K59" i="14"/>
  <c r="M59" i="14"/>
  <c r="O59" i="14"/>
  <c r="Q59" i="14"/>
  <c r="V59" i="14"/>
  <c r="G60" i="14"/>
  <c r="I60" i="14"/>
  <c r="K60" i="14"/>
  <c r="M60" i="14"/>
  <c r="O60" i="14"/>
  <c r="Q60" i="14"/>
  <c r="V60" i="14"/>
  <c r="G62" i="14"/>
  <c r="M62" i="14" s="1"/>
  <c r="I62" i="14"/>
  <c r="I61" i="14" s="1"/>
  <c r="K62" i="14"/>
  <c r="K61" i="14" s="1"/>
  <c r="O62" i="14"/>
  <c r="Q62" i="14"/>
  <c r="Q61" i="14" s="1"/>
  <c r="V62" i="14"/>
  <c r="V61" i="14" s="1"/>
  <c r="G63" i="14"/>
  <c r="I63" i="14"/>
  <c r="K63" i="14"/>
  <c r="M63" i="14"/>
  <c r="O63" i="14"/>
  <c r="Q63" i="14"/>
  <c r="V63" i="14"/>
  <c r="G64" i="14"/>
  <c r="I64" i="14"/>
  <c r="K64" i="14"/>
  <c r="M64" i="14"/>
  <c r="O64" i="14"/>
  <c r="Q64" i="14"/>
  <c r="V64" i="14"/>
  <c r="G65" i="14"/>
  <c r="G61" i="14" s="1"/>
  <c r="I65" i="14"/>
  <c r="K65" i="14"/>
  <c r="O65" i="14"/>
  <c r="O61" i="14" s="1"/>
  <c r="Q65" i="14"/>
  <c r="V65" i="14"/>
  <c r="G67" i="14"/>
  <c r="I67" i="14"/>
  <c r="K67" i="14"/>
  <c r="K66" i="14" s="1"/>
  <c r="M67" i="14"/>
  <c r="O67" i="14"/>
  <c r="Q67" i="14"/>
  <c r="V67" i="14"/>
  <c r="V66" i="14" s="1"/>
  <c r="G68" i="14"/>
  <c r="I68" i="14"/>
  <c r="K68" i="14"/>
  <c r="M68" i="14"/>
  <c r="O68" i="14"/>
  <c r="Q68" i="14"/>
  <c r="V68" i="14"/>
  <c r="G69" i="14"/>
  <c r="G66" i="14" s="1"/>
  <c r="I69" i="14"/>
  <c r="K69" i="14"/>
  <c r="O69" i="14"/>
  <c r="O66" i="14" s="1"/>
  <c r="Q69" i="14"/>
  <c r="V69" i="14"/>
  <c r="G70" i="14"/>
  <c r="M70" i="14" s="1"/>
  <c r="I70" i="14"/>
  <c r="I66" i="14" s="1"/>
  <c r="K70" i="14"/>
  <c r="O70" i="14"/>
  <c r="Q70" i="14"/>
  <c r="Q66" i="14" s="1"/>
  <c r="V70" i="14"/>
  <c r="G71" i="14"/>
  <c r="I71" i="14"/>
  <c r="K71" i="14"/>
  <c r="O71" i="14"/>
  <c r="Q71" i="14"/>
  <c r="V71" i="14"/>
  <c r="G72" i="14"/>
  <c r="I72" i="14"/>
  <c r="K72" i="14"/>
  <c r="M72" i="14"/>
  <c r="M71" i="14" s="1"/>
  <c r="O72" i="14"/>
  <c r="Q72" i="14"/>
  <c r="V72" i="14"/>
  <c r="AE74" i="14"/>
  <c r="AF74" i="14"/>
  <c r="G82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2" i="13"/>
  <c r="I12" i="13"/>
  <c r="K12" i="13"/>
  <c r="M12" i="13"/>
  <c r="O12" i="13"/>
  <c r="Q12" i="13"/>
  <c r="V12" i="13"/>
  <c r="G13" i="13"/>
  <c r="G8" i="13" s="1"/>
  <c r="I13" i="13"/>
  <c r="K13" i="13"/>
  <c r="O13" i="13"/>
  <c r="O8" i="13" s="1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7" i="13"/>
  <c r="I17" i="13"/>
  <c r="K17" i="13"/>
  <c r="M17" i="13"/>
  <c r="O17" i="13"/>
  <c r="Q17" i="13"/>
  <c r="V17" i="13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5" i="13"/>
  <c r="I25" i="13"/>
  <c r="K25" i="13"/>
  <c r="M25" i="13"/>
  <c r="O25" i="13"/>
  <c r="Q25" i="13"/>
  <c r="V25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G34" i="13"/>
  <c r="M34" i="13" s="1"/>
  <c r="I34" i="13"/>
  <c r="K34" i="13"/>
  <c r="O34" i="13"/>
  <c r="Q34" i="13"/>
  <c r="V34" i="13"/>
  <c r="G36" i="13"/>
  <c r="I36" i="13"/>
  <c r="K36" i="13"/>
  <c r="K35" i="13" s="1"/>
  <c r="M36" i="13"/>
  <c r="O36" i="13"/>
  <c r="Q36" i="13"/>
  <c r="V36" i="13"/>
  <c r="V35" i="13" s="1"/>
  <c r="G37" i="13"/>
  <c r="I37" i="13"/>
  <c r="K37" i="13"/>
  <c r="M37" i="13"/>
  <c r="O37" i="13"/>
  <c r="Q37" i="13"/>
  <c r="V37" i="13"/>
  <c r="G38" i="13"/>
  <c r="G35" i="13" s="1"/>
  <c r="I38" i="13"/>
  <c r="K38" i="13"/>
  <c r="O38" i="13"/>
  <c r="O35" i="13" s="1"/>
  <c r="Q38" i="13"/>
  <c r="V38" i="13"/>
  <c r="G39" i="13"/>
  <c r="M39" i="13" s="1"/>
  <c r="I39" i="13"/>
  <c r="I35" i="13" s="1"/>
  <c r="K39" i="13"/>
  <c r="O39" i="13"/>
  <c r="Q39" i="13"/>
  <c r="Q35" i="13" s="1"/>
  <c r="V39" i="13"/>
  <c r="G41" i="13"/>
  <c r="I41" i="13"/>
  <c r="K41" i="13"/>
  <c r="M41" i="13"/>
  <c r="O41" i="13"/>
  <c r="Q41" i="13"/>
  <c r="V41" i="13"/>
  <c r="G42" i="13"/>
  <c r="G40" i="13" s="1"/>
  <c r="I42" i="13"/>
  <c r="K42" i="13"/>
  <c r="O42" i="13"/>
  <c r="O40" i="13" s="1"/>
  <c r="Q42" i="13"/>
  <c r="V42" i="13"/>
  <c r="G43" i="13"/>
  <c r="M43" i="13" s="1"/>
  <c r="I43" i="13"/>
  <c r="I40" i="13" s="1"/>
  <c r="K43" i="13"/>
  <c r="O43" i="13"/>
  <c r="Q43" i="13"/>
  <c r="Q40" i="13" s="1"/>
  <c r="V43" i="13"/>
  <c r="G44" i="13"/>
  <c r="M44" i="13" s="1"/>
  <c r="I44" i="13"/>
  <c r="K44" i="13"/>
  <c r="K40" i="13" s="1"/>
  <c r="O44" i="13"/>
  <c r="Q44" i="13"/>
  <c r="V44" i="13"/>
  <c r="V40" i="13" s="1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M47" i="13" s="1"/>
  <c r="I47" i="13"/>
  <c r="K47" i="13"/>
  <c r="O47" i="13"/>
  <c r="Q47" i="13"/>
  <c r="V47" i="13"/>
  <c r="G49" i="13"/>
  <c r="I49" i="13"/>
  <c r="I48" i="13" s="1"/>
  <c r="K49" i="13"/>
  <c r="M49" i="13"/>
  <c r="O49" i="13"/>
  <c r="Q49" i="13"/>
  <c r="Q48" i="13" s="1"/>
  <c r="V49" i="13"/>
  <c r="G50" i="13"/>
  <c r="G48" i="13" s="1"/>
  <c r="I50" i="13"/>
  <c r="K50" i="13"/>
  <c r="O50" i="13"/>
  <c r="O48" i="13" s="1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K48" i="13" s="1"/>
  <c r="O52" i="13"/>
  <c r="Q52" i="13"/>
  <c r="V52" i="13"/>
  <c r="V48" i="13" s="1"/>
  <c r="G54" i="13"/>
  <c r="G53" i="13" s="1"/>
  <c r="I54" i="13"/>
  <c r="K54" i="13"/>
  <c r="K53" i="13" s="1"/>
  <c r="O54" i="13"/>
  <c r="O53" i="13" s="1"/>
  <c r="Q54" i="13"/>
  <c r="V54" i="13"/>
  <c r="V53" i="13" s="1"/>
  <c r="G55" i="13"/>
  <c r="I55" i="13"/>
  <c r="I53" i="13" s="1"/>
  <c r="K55" i="13"/>
  <c r="M55" i="13"/>
  <c r="O55" i="13"/>
  <c r="Q55" i="13"/>
  <c r="Q53" i="13" s="1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0" i="13"/>
  <c r="M80" i="13" s="1"/>
  <c r="I80" i="13"/>
  <c r="K80" i="13"/>
  <c r="O80" i="13"/>
  <c r="Q80" i="13"/>
  <c r="V80" i="13"/>
  <c r="AE82" i="13"/>
  <c r="AF82" i="13"/>
  <c r="G213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G8" i="12" s="1"/>
  <c r="I15" i="12"/>
  <c r="K15" i="12"/>
  <c r="O15" i="12"/>
  <c r="O8" i="12" s="1"/>
  <c r="Q15" i="12"/>
  <c r="V15" i="12"/>
  <c r="G18" i="12"/>
  <c r="I18" i="12"/>
  <c r="K18" i="12"/>
  <c r="K17" i="12" s="1"/>
  <c r="M18" i="12"/>
  <c r="O18" i="12"/>
  <c r="Q18" i="12"/>
  <c r="V18" i="12"/>
  <c r="V17" i="12" s="1"/>
  <c r="G22" i="12"/>
  <c r="I22" i="12"/>
  <c r="K22" i="12"/>
  <c r="M22" i="12"/>
  <c r="O22" i="12"/>
  <c r="Q22" i="12"/>
  <c r="V22" i="12"/>
  <c r="G24" i="12"/>
  <c r="G17" i="12" s="1"/>
  <c r="I24" i="12"/>
  <c r="K24" i="12"/>
  <c r="O24" i="12"/>
  <c r="O17" i="12" s="1"/>
  <c r="Q24" i="12"/>
  <c r="V24" i="12"/>
  <c r="G28" i="12"/>
  <c r="M28" i="12" s="1"/>
  <c r="I28" i="12"/>
  <c r="I17" i="12" s="1"/>
  <c r="K28" i="12"/>
  <c r="O28" i="12"/>
  <c r="Q28" i="12"/>
  <c r="Q17" i="12" s="1"/>
  <c r="V28" i="12"/>
  <c r="G35" i="12"/>
  <c r="I35" i="12"/>
  <c r="K35" i="12"/>
  <c r="M35" i="12"/>
  <c r="O35" i="12"/>
  <c r="Q35" i="12"/>
  <c r="V35" i="12"/>
  <c r="G39" i="12"/>
  <c r="I39" i="12"/>
  <c r="K39" i="12"/>
  <c r="M39" i="12"/>
  <c r="O39" i="12"/>
  <c r="Q39" i="12"/>
  <c r="V39" i="12"/>
  <c r="G44" i="12"/>
  <c r="O44" i="12"/>
  <c r="G45" i="12"/>
  <c r="M45" i="12" s="1"/>
  <c r="M44" i="12" s="1"/>
  <c r="I45" i="12"/>
  <c r="I44" i="12" s="1"/>
  <c r="K45" i="12"/>
  <c r="K44" i="12" s="1"/>
  <c r="O45" i="12"/>
  <c r="Q45" i="12"/>
  <c r="Q44" i="12" s="1"/>
  <c r="V45" i="12"/>
  <c r="V44" i="12" s="1"/>
  <c r="G50" i="12"/>
  <c r="I50" i="12"/>
  <c r="K50" i="12"/>
  <c r="M50" i="12"/>
  <c r="O50" i="12"/>
  <c r="Q50" i="12"/>
  <c r="V50" i="12"/>
  <c r="G54" i="12"/>
  <c r="I54" i="12"/>
  <c r="K54" i="12"/>
  <c r="M54" i="12"/>
  <c r="O54" i="12"/>
  <c r="Q54" i="12"/>
  <c r="V54" i="12"/>
  <c r="G56" i="12"/>
  <c r="O56" i="12"/>
  <c r="G57" i="12"/>
  <c r="M57" i="12" s="1"/>
  <c r="M56" i="12" s="1"/>
  <c r="I57" i="12"/>
  <c r="I56" i="12" s="1"/>
  <c r="K57" i="12"/>
  <c r="K56" i="12" s="1"/>
  <c r="O57" i="12"/>
  <c r="Q57" i="12"/>
  <c r="Q56" i="12" s="1"/>
  <c r="V57" i="12"/>
  <c r="V56" i="12" s="1"/>
  <c r="G58" i="12"/>
  <c r="I58" i="12"/>
  <c r="K58" i="12"/>
  <c r="O58" i="12"/>
  <c r="Q58" i="12"/>
  <c r="V58" i="12"/>
  <c r="G59" i="12"/>
  <c r="I59" i="12"/>
  <c r="K59" i="12"/>
  <c r="M59" i="12"/>
  <c r="M58" i="12" s="1"/>
  <c r="O59" i="12"/>
  <c r="Q59" i="12"/>
  <c r="V59" i="12"/>
  <c r="G62" i="12"/>
  <c r="M62" i="12" s="1"/>
  <c r="I62" i="12"/>
  <c r="I61" i="12" s="1"/>
  <c r="K62" i="12"/>
  <c r="O62" i="12"/>
  <c r="Q62" i="12"/>
  <c r="Q61" i="12" s="1"/>
  <c r="V62" i="12"/>
  <c r="G67" i="12"/>
  <c r="M67" i="12" s="1"/>
  <c r="I67" i="12"/>
  <c r="K67" i="12"/>
  <c r="K61" i="12" s="1"/>
  <c r="O67" i="12"/>
  <c r="Q67" i="12"/>
  <c r="V67" i="12"/>
  <c r="V61" i="12" s="1"/>
  <c r="G68" i="12"/>
  <c r="I68" i="12"/>
  <c r="K68" i="12"/>
  <c r="M68" i="12"/>
  <c r="O68" i="12"/>
  <c r="Q68" i="12"/>
  <c r="V68" i="12"/>
  <c r="G69" i="12"/>
  <c r="G61" i="12" s="1"/>
  <c r="I69" i="12"/>
  <c r="K69" i="12"/>
  <c r="O69" i="12"/>
  <c r="O61" i="12" s="1"/>
  <c r="Q69" i="12"/>
  <c r="V69" i="12"/>
  <c r="G71" i="12"/>
  <c r="M71" i="12" s="1"/>
  <c r="I71" i="12"/>
  <c r="K71" i="12"/>
  <c r="K70" i="12" s="1"/>
  <c r="O71" i="12"/>
  <c r="Q71" i="12"/>
  <c r="V71" i="12"/>
  <c r="V70" i="12" s="1"/>
  <c r="G76" i="12"/>
  <c r="I76" i="12"/>
  <c r="K76" i="12"/>
  <c r="M76" i="12"/>
  <c r="O76" i="12"/>
  <c r="Q76" i="12"/>
  <c r="V76" i="12"/>
  <c r="G77" i="12"/>
  <c r="G70" i="12" s="1"/>
  <c r="I77" i="12"/>
  <c r="K77" i="12"/>
  <c r="O77" i="12"/>
  <c r="O70" i="12" s="1"/>
  <c r="Q77" i="12"/>
  <c r="V77" i="12"/>
  <c r="G79" i="12"/>
  <c r="M79" i="12" s="1"/>
  <c r="I79" i="12"/>
  <c r="I70" i="12" s="1"/>
  <c r="K79" i="12"/>
  <c r="O79" i="12"/>
  <c r="Q79" i="12"/>
  <c r="Q70" i="12" s="1"/>
  <c r="V79" i="12"/>
  <c r="G81" i="12"/>
  <c r="M81" i="12" s="1"/>
  <c r="I81" i="12"/>
  <c r="K81" i="12"/>
  <c r="O81" i="12"/>
  <c r="Q81" i="12"/>
  <c r="V81" i="12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I104" i="12"/>
  <c r="K104" i="12"/>
  <c r="O104" i="12"/>
  <c r="Q104" i="12"/>
  <c r="V104" i="12"/>
  <c r="G105" i="12"/>
  <c r="I105" i="12"/>
  <c r="K105" i="12"/>
  <c r="M105" i="12"/>
  <c r="M104" i="12" s="1"/>
  <c r="O105" i="12"/>
  <c r="Q105" i="12"/>
  <c r="V105" i="12"/>
  <c r="G106" i="12"/>
  <c r="K106" i="12"/>
  <c r="O106" i="12"/>
  <c r="V106" i="12"/>
  <c r="G107" i="12"/>
  <c r="M107" i="12" s="1"/>
  <c r="M106" i="12" s="1"/>
  <c r="I107" i="12"/>
  <c r="I106" i="12" s="1"/>
  <c r="K107" i="12"/>
  <c r="O107" i="12"/>
  <c r="Q107" i="12"/>
  <c r="Q106" i="12" s="1"/>
  <c r="V107" i="12"/>
  <c r="G110" i="12"/>
  <c r="I110" i="12"/>
  <c r="K110" i="12"/>
  <c r="M110" i="12"/>
  <c r="O110" i="12"/>
  <c r="Q110" i="12"/>
  <c r="V110" i="12"/>
  <c r="G111" i="12"/>
  <c r="G109" i="12" s="1"/>
  <c r="I111" i="12"/>
  <c r="K111" i="12"/>
  <c r="O111" i="12"/>
  <c r="O109" i="12" s="1"/>
  <c r="Q111" i="12"/>
  <c r="V111" i="12"/>
  <c r="G112" i="12"/>
  <c r="M112" i="12" s="1"/>
  <c r="I112" i="12"/>
  <c r="I109" i="12" s="1"/>
  <c r="K112" i="12"/>
  <c r="O112" i="12"/>
  <c r="Q112" i="12"/>
  <c r="Q109" i="12" s="1"/>
  <c r="V112" i="12"/>
  <c r="G113" i="12"/>
  <c r="M113" i="12" s="1"/>
  <c r="I113" i="12"/>
  <c r="K113" i="12"/>
  <c r="K109" i="12" s="1"/>
  <c r="O113" i="12"/>
  <c r="Q113" i="12"/>
  <c r="V113" i="12"/>
  <c r="V109" i="12" s="1"/>
  <c r="G115" i="12"/>
  <c r="G114" i="12" s="1"/>
  <c r="I115" i="12"/>
  <c r="I114" i="12" s="1"/>
  <c r="K115" i="12"/>
  <c r="O115" i="12"/>
  <c r="O114" i="12" s="1"/>
  <c r="Q115" i="12"/>
  <c r="Q114" i="12" s="1"/>
  <c r="V115" i="12"/>
  <c r="G116" i="12"/>
  <c r="M116" i="12" s="1"/>
  <c r="I116" i="12"/>
  <c r="K116" i="12"/>
  <c r="K114" i="12" s="1"/>
  <c r="O116" i="12"/>
  <c r="Q116" i="12"/>
  <c r="V116" i="12"/>
  <c r="V114" i="12" s="1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9" i="12"/>
  <c r="I129" i="12"/>
  <c r="K129" i="12"/>
  <c r="K128" i="12" s="1"/>
  <c r="M129" i="12"/>
  <c r="O129" i="12"/>
  <c r="Q129" i="12"/>
  <c r="V129" i="12"/>
  <c r="V128" i="12" s="1"/>
  <c r="G131" i="12"/>
  <c r="G128" i="12" s="1"/>
  <c r="I131" i="12"/>
  <c r="K131" i="12"/>
  <c r="M131" i="12"/>
  <c r="O131" i="12"/>
  <c r="O128" i="12" s="1"/>
  <c r="Q131" i="12"/>
  <c r="V131" i="12"/>
  <c r="G134" i="12"/>
  <c r="M134" i="12" s="1"/>
  <c r="I134" i="12"/>
  <c r="K134" i="12"/>
  <c r="O134" i="12"/>
  <c r="Q134" i="12"/>
  <c r="V134" i="12"/>
  <c r="G136" i="12"/>
  <c r="M136" i="12" s="1"/>
  <c r="I136" i="12"/>
  <c r="I128" i="12" s="1"/>
  <c r="K136" i="12"/>
  <c r="O136" i="12"/>
  <c r="Q136" i="12"/>
  <c r="Q128" i="12" s="1"/>
  <c r="V136" i="12"/>
  <c r="G140" i="12"/>
  <c r="I140" i="12"/>
  <c r="K140" i="12"/>
  <c r="M140" i="12"/>
  <c r="O140" i="12"/>
  <c r="Q140" i="12"/>
  <c r="V140" i="12"/>
  <c r="G142" i="12"/>
  <c r="I142" i="12"/>
  <c r="K142" i="12"/>
  <c r="M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I146" i="12"/>
  <c r="K146" i="12"/>
  <c r="K145" i="12" s="1"/>
  <c r="M146" i="12"/>
  <c r="O146" i="12"/>
  <c r="Q146" i="12"/>
  <c r="V146" i="12"/>
  <c r="V145" i="12" s="1"/>
  <c r="G148" i="12"/>
  <c r="I148" i="12"/>
  <c r="K148" i="12"/>
  <c r="M148" i="12"/>
  <c r="O148" i="12"/>
  <c r="Q148" i="12"/>
  <c r="V148" i="12"/>
  <c r="G150" i="12"/>
  <c r="G145" i="12" s="1"/>
  <c r="I150" i="12"/>
  <c r="K150" i="12"/>
  <c r="O150" i="12"/>
  <c r="O145" i="12" s="1"/>
  <c r="Q150" i="12"/>
  <c r="V150" i="12"/>
  <c r="G152" i="12"/>
  <c r="M152" i="12" s="1"/>
  <c r="I152" i="12"/>
  <c r="I145" i="12" s="1"/>
  <c r="K152" i="12"/>
  <c r="O152" i="12"/>
  <c r="Q152" i="12"/>
  <c r="Q145" i="12" s="1"/>
  <c r="V152" i="12"/>
  <c r="G154" i="12"/>
  <c r="I154" i="12"/>
  <c r="K154" i="12"/>
  <c r="M154" i="12"/>
  <c r="O154" i="12"/>
  <c r="Q154" i="12"/>
  <c r="V154" i="12"/>
  <c r="G156" i="12"/>
  <c r="I156" i="12"/>
  <c r="K156" i="12"/>
  <c r="M156" i="12"/>
  <c r="O156" i="12"/>
  <c r="Q156" i="12"/>
  <c r="V156" i="12"/>
  <c r="G159" i="12"/>
  <c r="M159" i="12" s="1"/>
  <c r="I159" i="12"/>
  <c r="K159" i="12"/>
  <c r="O159" i="12"/>
  <c r="Q159" i="12"/>
  <c r="V159" i="12"/>
  <c r="G161" i="12"/>
  <c r="M161" i="12" s="1"/>
  <c r="I161" i="12"/>
  <c r="K161" i="12"/>
  <c r="O161" i="12"/>
  <c r="Q161" i="12"/>
  <c r="V161" i="12"/>
  <c r="G163" i="12"/>
  <c r="I163" i="12"/>
  <c r="I162" i="12" s="1"/>
  <c r="K163" i="12"/>
  <c r="M163" i="12"/>
  <c r="O163" i="12"/>
  <c r="Q163" i="12"/>
  <c r="Q162" i="12" s="1"/>
  <c r="V163" i="12"/>
  <c r="G165" i="12"/>
  <c r="G162" i="12" s="1"/>
  <c r="I165" i="12"/>
  <c r="K165" i="12"/>
  <c r="O165" i="12"/>
  <c r="O162" i="12" s="1"/>
  <c r="Q165" i="12"/>
  <c r="V165" i="12"/>
  <c r="G168" i="12"/>
  <c r="I168" i="12"/>
  <c r="K168" i="12"/>
  <c r="M168" i="12"/>
  <c r="O168" i="12"/>
  <c r="Q168" i="12"/>
  <c r="V168" i="12"/>
  <c r="G170" i="12"/>
  <c r="M170" i="12" s="1"/>
  <c r="I170" i="12"/>
  <c r="K170" i="12"/>
  <c r="K162" i="12" s="1"/>
  <c r="O170" i="12"/>
  <c r="Q170" i="12"/>
  <c r="V170" i="12"/>
  <c r="V162" i="12" s="1"/>
  <c r="G172" i="12"/>
  <c r="I172" i="12"/>
  <c r="K172" i="12"/>
  <c r="M172" i="12"/>
  <c r="O172" i="12"/>
  <c r="Q172" i="12"/>
  <c r="V172" i="12"/>
  <c r="G174" i="12"/>
  <c r="I174" i="12"/>
  <c r="I173" i="12" s="1"/>
  <c r="K174" i="12"/>
  <c r="M174" i="12"/>
  <c r="O174" i="12"/>
  <c r="Q174" i="12"/>
  <c r="Q173" i="12" s="1"/>
  <c r="V174" i="12"/>
  <c r="G176" i="12"/>
  <c r="M176" i="12" s="1"/>
  <c r="I176" i="12"/>
  <c r="K176" i="12"/>
  <c r="K173" i="12" s="1"/>
  <c r="O176" i="12"/>
  <c r="Q176" i="12"/>
  <c r="V176" i="12"/>
  <c r="V173" i="12" s="1"/>
  <c r="G180" i="12"/>
  <c r="I180" i="12"/>
  <c r="K180" i="12"/>
  <c r="M180" i="12"/>
  <c r="O180" i="12"/>
  <c r="Q180" i="12"/>
  <c r="V180" i="12"/>
  <c r="G182" i="12"/>
  <c r="G173" i="12" s="1"/>
  <c r="I182" i="12"/>
  <c r="K182" i="12"/>
  <c r="O182" i="12"/>
  <c r="O173" i="12" s="1"/>
  <c r="Q182" i="12"/>
  <c r="V182" i="12"/>
  <c r="G184" i="12"/>
  <c r="I184" i="12"/>
  <c r="K184" i="12"/>
  <c r="M184" i="12"/>
  <c r="O184" i="12"/>
  <c r="Q184" i="12"/>
  <c r="V184" i="12"/>
  <c r="G186" i="12"/>
  <c r="M186" i="12" s="1"/>
  <c r="I186" i="12"/>
  <c r="K186" i="12"/>
  <c r="O186" i="12"/>
  <c r="Q186" i="12"/>
  <c r="V186" i="12"/>
  <c r="G188" i="12"/>
  <c r="G187" i="12" s="1"/>
  <c r="I188" i="12"/>
  <c r="I187" i="12" s="1"/>
  <c r="K188" i="12"/>
  <c r="K187" i="12" s="1"/>
  <c r="O188" i="12"/>
  <c r="O187" i="12" s="1"/>
  <c r="Q188" i="12"/>
  <c r="Q187" i="12" s="1"/>
  <c r="V188" i="12"/>
  <c r="V187" i="12" s="1"/>
  <c r="I189" i="12"/>
  <c r="Q189" i="12"/>
  <c r="G190" i="12"/>
  <c r="M190" i="12" s="1"/>
  <c r="I190" i="12"/>
  <c r="K190" i="12"/>
  <c r="K189" i="12" s="1"/>
  <c r="O190" i="12"/>
  <c r="O189" i="12" s="1"/>
  <c r="Q190" i="12"/>
  <c r="V190" i="12"/>
  <c r="V189" i="12" s="1"/>
  <c r="G193" i="12"/>
  <c r="I193" i="12"/>
  <c r="K193" i="12"/>
  <c r="M193" i="12"/>
  <c r="O193" i="12"/>
  <c r="Q193" i="12"/>
  <c r="V193" i="12"/>
  <c r="G195" i="12"/>
  <c r="M195" i="12" s="1"/>
  <c r="I195" i="12"/>
  <c r="K195" i="12"/>
  <c r="O195" i="12"/>
  <c r="Q195" i="12"/>
  <c r="V195" i="12"/>
  <c r="G200" i="12"/>
  <c r="M200" i="12" s="1"/>
  <c r="I200" i="12"/>
  <c r="K200" i="12"/>
  <c r="K199" i="12" s="1"/>
  <c r="O200" i="12"/>
  <c r="Q200" i="12"/>
  <c r="V200" i="12"/>
  <c r="V199" i="12" s="1"/>
  <c r="G201" i="12"/>
  <c r="I201" i="12"/>
  <c r="K201" i="12"/>
  <c r="M201" i="12"/>
  <c r="O201" i="12"/>
  <c r="Q201" i="12"/>
  <c r="V201" i="12"/>
  <c r="G202" i="12"/>
  <c r="G199" i="12" s="1"/>
  <c r="I202" i="12"/>
  <c r="K202" i="12"/>
  <c r="O202" i="12"/>
  <c r="O199" i="12" s="1"/>
  <c r="Q202" i="12"/>
  <c r="V202" i="12"/>
  <c r="G203" i="12"/>
  <c r="M203" i="12" s="1"/>
  <c r="I203" i="12"/>
  <c r="I199" i="12" s="1"/>
  <c r="K203" i="12"/>
  <c r="O203" i="12"/>
  <c r="Q203" i="12"/>
  <c r="Q199" i="12" s="1"/>
  <c r="V203" i="12"/>
  <c r="G204" i="12"/>
  <c r="M204" i="12" s="1"/>
  <c r="I204" i="12"/>
  <c r="K204" i="12"/>
  <c r="O204" i="12"/>
  <c r="Q204" i="12"/>
  <c r="V204" i="12"/>
  <c r="G205" i="12"/>
  <c r="I205" i="12"/>
  <c r="K205" i="12"/>
  <c r="M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I207" i="12"/>
  <c r="K207" i="12"/>
  <c r="M207" i="12"/>
  <c r="O207" i="12"/>
  <c r="Q207" i="12"/>
  <c r="V207" i="12"/>
  <c r="K208" i="12"/>
  <c r="V208" i="12"/>
  <c r="G209" i="12"/>
  <c r="I209" i="12"/>
  <c r="I208" i="12" s="1"/>
  <c r="K209" i="12"/>
  <c r="M209" i="12"/>
  <c r="O209" i="12"/>
  <c r="Q209" i="12"/>
  <c r="Q208" i="12" s="1"/>
  <c r="V209" i="12"/>
  <c r="G210" i="12"/>
  <c r="G208" i="12" s="1"/>
  <c r="I210" i="12"/>
  <c r="K210" i="12"/>
  <c r="O210" i="12"/>
  <c r="O208" i="12" s="1"/>
  <c r="Q210" i="12"/>
  <c r="V210" i="12"/>
  <c r="G211" i="12"/>
  <c r="I211" i="12"/>
  <c r="K211" i="12"/>
  <c r="M211" i="12"/>
  <c r="O211" i="12"/>
  <c r="Q211" i="12"/>
  <c r="V211" i="12"/>
  <c r="AE213" i="12"/>
  <c r="AF213" i="12"/>
  <c r="I20" i="1"/>
  <c r="I19" i="1"/>
  <c r="I18" i="1"/>
  <c r="I17" i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I80" i="1" l="1"/>
  <c r="A23" i="1"/>
  <c r="A24" i="1" s="1"/>
  <c r="G24" i="1" s="1"/>
  <c r="A27" i="1" s="1"/>
  <c r="A29" i="1" s="1"/>
  <c r="G29" i="1" s="1"/>
  <c r="G27" i="1" s="1"/>
  <c r="G28" i="1"/>
  <c r="M50" i="14"/>
  <c r="M69" i="14"/>
  <c r="M66" i="14" s="1"/>
  <c r="M65" i="14"/>
  <c r="M61" i="14" s="1"/>
  <c r="M53" i="14"/>
  <c r="M33" i="14"/>
  <c r="M29" i="14" s="1"/>
  <c r="M20" i="14"/>
  <c r="M16" i="14" s="1"/>
  <c r="M12" i="14"/>
  <c r="M8" i="14" s="1"/>
  <c r="M8" i="13"/>
  <c r="M54" i="13"/>
  <c r="M53" i="13" s="1"/>
  <c r="M50" i="13"/>
  <c r="M48" i="13" s="1"/>
  <c r="M42" i="13"/>
  <c r="M40" i="13" s="1"/>
  <c r="M38" i="13"/>
  <c r="M35" i="13" s="1"/>
  <c r="M13" i="13"/>
  <c r="M128" i="12"/>
  <c r="M189" i="12"/>
  <c r="M173" i="12"/>
  <c r="M208" i="12"/>
  <c r="M8" i="12"/>
  <c r="M210" i="12"/>
  <c r="M202" i="12"/>
  <c r="M199" i="12" s="1"/>
  <c r="G189" i="12"/>
  <c r="M188" i="12"/>
  <c r="M187" i="12" s="1"/>
  <c r="M182" i="12"/>
  <c r="M165" i="12"/>
  <c r="M162" i="12" s="1"/>
  <c r="M150" i="12"/>
  <c r="M145" i="12" s="1"/>
  <c r="M115" i="12"/>
  <c r="M114" i="12" s="1"/>
  <c r="M111" i="12"/>
  <c r="M109" i="12" s="1"/>
  <c r="M77" i="12"/>
  <c r="M70" i="12" s="1"/>
  <c r="M69" i="12"/>
  <c r="M61" i="12" s="1"/>
  <c r="M24" i="12"/>
  <c r="M17" i="12" s="1"/>
  <c r="M15" i="12"/>
  <c r="J43" i="1"/>
  <c r="J39" i="1"/>
  <c r="J44" i="1" s="1"/>
  <c r="J40" i="1"/>
  <c r="J42" i="1"/>
  <c r="J41" i="1"/>
  <c r="H44" i="1"/>
  <c r="I21" i="1"/>
  <c r="J28" i="1"/>
  <c r="J26" i="1"/>
  <c r="G38" i="1"/>
  <c r="F38" i="1"/>
  <c r="J23" i="1"/>
  <c r="J24" i="1"/>
  <c r="J25" i="1"/>
  <c r="J27" i="1"/>
  <c r="E24" i="1"/>
  <c r="E26" i="1"/>
  <c r="J79" i="1" l="1"/>
  <c r="J78" i="1"/>
  <c r="J76" i="1"/>
  <c r="J74" i="1"/>
  <c r="J72" i="1"/>
  <c r="J70" i="1"/>
  <c r="J68" i="1"/>
  <c r="J66" i="1"/>
  <c r="J64" i="1"/>
  <c r="J62" i="1"/>
  <c r="J60" i="1"/>
  <c r="J58" i="1"/>
  <c r="J56" i="1"/>
  <c r="J54" i="1"/>
  <c r="J52" i="1"/>
  <c r="J77" i="1"/>
  <c r="J75" i="1"/>
  <c r="J73" i="1"/>
  <c r="J71" i="1"/>
  <c r="J69" i="1"/>
  <c r="J67" i="1"/>
  <c r="J65" i="1"/>
  <c r="J63" i="1"/>
  <c r="J61" i="1"/>
  <c r="J59" i="1"/>
  <c r="J57" i="1"/>
  <c r="J55" i="1"/>
  <c r="J53" i="1"/>
  <c r="J51" i="1"/>
  <c r="J8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Zbyněk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Zbyněk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<sst xmlns="http://schemas.openxmlformats.org/spreadsheetml/2006/main" count="1908" uniqueCount="661">
  <si>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</si>
  <si>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</si>
  <si>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</si>
  <si>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</si>
  <si>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</si>
  <si>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</si>
  <si>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</si>
  <si>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</si>
  <si>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</si>
  <si>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</si>
  <si>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</si>
  <si>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</si>
  <si>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</si>
  <si>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</si>
  <si>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</si>
  <si>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</si>
  <si>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</si>
  <si>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</si>
  <si>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</si>
  <si>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</si>
  <si>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</si>
  <si>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</si>
  <si>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</si>
  <si>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</si>
  <si>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</si>
  <si>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</si>
  <si>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</si>
  <si>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</si>
  <si>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</si>
  <si>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</si>
  <si>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</si>
  <si>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</si>
  <si>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</si>
  <si>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</si>
  <si>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</si>
  <si>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</si>
  <si>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</si>
  <si>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</si>
  <si>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</si>
  <si>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</si>
  <si>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</si>
  <si>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</si>
  <si>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</si>
  <si>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18-08.01</t>
  </si>
  <si>
    <t>Křídlovická 58 - oprava bytové jednotky č. 11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</si>
  <si>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</si>
  <si>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</si>
  <si>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</si>
  <si>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</si>
  <si>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</si>
  <si>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</si>
  <si>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</si>
  <si>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1</t>
  </si>
  <si>
    <t>Oprava bytové jednotky č. 11</t>
  </si>
  <si>
    <t>Stavební část</t>
  </si>
  <si>
    <t>2</t>
  </si>
  <si>
    <t xml:space="preserve">Elektroinstalace </t>
  </si>
  <si>
    <t>3</t>
  </si>
  <si>
    <t xml:space="preserve">ZTI, ÚT, VZT 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</si>
  <si>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</si>
  <si>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</si>
  <si>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</si>
  <si>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</si>
  <si>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</si>
  <si>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</si>
  <si>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</si>
  <si>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</si>
  <si>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</si>
  <si>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</si>
  <si>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</si>
  <si>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</si>
  <si>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</si>
  <si>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</si>
  <si>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</si>
  <si>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</si>
  <si>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</si>
  <si>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</si>
  <si>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</si>
  <si>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</si>
  <si>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</si>
  <si>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</si>
  <si>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</si>
  <si>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</si>
  <si>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</si>
  <si>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</si>
  <si>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</si>
  <si>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</si>
  <si>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</si>
  <si>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0</t>
  </si>
  <si>
    <t>Ostatní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</si>
  <si>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</si>
  <si>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</si>
  <si>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</si>
  <si>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</si>
  <si>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</si>
  <si>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</si>
  <si>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</si>
  <si>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</si>
  <si>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</si>
  <si>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</si>
  <si>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</si>
  <si>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</si>
  <si>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</si>
  <si>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</si>
  <si>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</si>
  <si>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</si>
  <si>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</si>
  <si>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</si>
  <si>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</si>
  <si>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</si>
  <si>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</si>
  <si>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</si>
  <si>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</si>
  <si>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</si>
  <si>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</si>
  <si>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</si>
  <si>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</si>
  <si>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</si>
  <si>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</si>
  <si>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</si>
  <si>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</si>
  <si>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</si>
  <si>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</si>
  <si>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</si>
  <si>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</si>
  <si>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</si>
  <si>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</si>
  <si>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</si>
  <si>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</si>
  <si>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</si>
  <si>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</si>
  <si>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</si>
  <si>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</si>
  <si>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</si>
  <si>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</si>
  <si>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</si>
  <si>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</si>
  <si>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</si>
  <si>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</si>
  <si>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</si>
  <si>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</si>
  <si>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</si>
  <si>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</si>
  <si>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</si>
  <si>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</si>
  <si>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</si>
  <si>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</si>
  <si>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342255022R00</t>
  </si>
  <si>
    <t>Příčky z desek Ytong tl. 7,5 cm</t>
  </si>
  <si>
    <t>m2</t>
  </si>
  <si>
    <t>RTS 18/ II</t>
  </si>
  <si>
    <t>RTS 18/ I</t>
  </si>
  <si>
    <t>POL1_</t>
  </si>
  <si>
    <t>1,65*2*2,67</t>
  </si>
  <si>
    <t>VV</t>
  </si>
  <si>
    <t>342255024R00</t>
  </si>
  <si>
    <t>Příčky z desek Ytong tl. 10 cm</t>
  </si>
  <si>
    <t>(2,6+0,9*2)*2,67</t>
  </si>
  <si>
    <t>342948111R00</t>
  </si>
  <si>
    <t>Ukotvení příček k cihel.konstr. kotvami na hmožd.</t>
  </si>
  <si>
    <t>m</t>
  </si>
  <si>
    <t>2,67*6</t>
  </si>
  <si>
    <t>346244313R00</t>
  </si>
  <si>
    <t>Obezdívky van z desek Ytong tl. 100 mm</t>
  </si>
  <si>
    <t>wc modul : 0,9*2,67</t>
  </si>
  <si>
    <t>602011112RT3</t>
  </si>
  <si>
    <t>Omítka jádrová, ručně, tloušťka vrstvy 15 mm</t>
  </si>
  <si>
    <t xml:space="preserve">pod obklad : </t>
  </si>
  <si>
    <t>1.02 : (0,9+0,95-0,6)*1,6</t>
  </si>
  <si>
    <t>1.03 : 1,55*2,1-0,6*1,97</t>
  </si>
  <si>
    <t>611421231RT2</t>
  </si>
  <si>
    <t>Oprava váp.omítek stropů do 10% plochy - štukových, s použitím suché maltové směsi</t>
  </si>
  <si>
    <t>52,5</t>
  </si>
  <si>
    <t>612409991RT2</t>
  </si>
  <si>
    <t>Začištění omítek kolem oken,dveří apod., s použitím suché maltové směsi</t>
  </si>
  <si>
    <t>1.02 : (0,9*2+0,95*2-0,6)</t>
  </si>
  <si>
    <t>1.03 : (1,55*2+1,55*2)</t>
  </si>
  <si>
    <t>1.05 : 2,6*2+0,6*2+0,6*2</t>
  </si>
  <si>
    <t>612421331RT2</t>
  </si>
  <si>
    <t>Oprava vápen.omítek stěn do 30 % pl. - štukových, s použitím suché maltové směsi</t>
  </si>
  <si>
    <t>1.01 : (3,5*2+1,46*2+0,4*2)*2,67-0,8*1,97*3-0,6*1,97*2</t>
  </si>
  <si>
    <t>1.02 : (0,9+0,95)*1,07</t>
  </si>
  <si>
    <t>1.03 : 1,55*0,57</t>
  </si>
  <si>
    <t>1.04 : (3,3*2+4,96*2)*2,67-0,8*1,97</t>
  </si>
  <si>
    <t>1.05 : (3,5+0,9+3,75+2,0)*2,67-0,6*1,97</t>
  </si>
  <si>
    <t>1.06 : (3,8*2+4,96*2)*2,67-0,8*1,97-0,7*1,97</t>
  </si>
  <si>
    <t>612474510R00</t>
  </si>
  <si>
    <t>Omítka stěn vnitřní jednovrstvá vápenocementová</t>
  </si>
  <si>
    <t>1.03 : (1,65*2+1,55)*0,57</t>
  </si>
  <si>
    <t>1.05 : (2,6+1,75)*2,67-2,6*0,6</t>
  </si>
  <si>
    <t>612481211RT2</t>
  </si>
  <si>
    <t xml:space="preserve">Montáž výztužné sítě (perlinky) do stěrky-stěny, včetně výztužné sítě a stěrkového tmelu </t>
  </si>
  <si>
    <t>1.02 : (0,9+0,95)*2,67</t>
  </si>
  <si>
    <t>1.03 : (1,65*2+1,55)*2,67</t>
  </si>
  <si>
    <t>1.05 : (2,6+1,75)*2,67</t>
  </si>
  <si>
    <t>exponovaná místa : 20,0</t>
  </si>
  <si>
    <t>631343891R00</t>
  </si>
  <si>
    <t>Penetrace hloubková</t>
  </si>
  <si>
    <t>skladba P1 : 2,55</t>
  </si>
  <si>
    <t>skladba P2 : 0,85</t>
  </si>
  <si>
    <t>skladba P3 : 4,68+8,76</t>
  </si>
  <si>
    <t>skladba P4 : 16,59+19,07</t>
  </si>
  <si>
    <t>632421120RT6</t>
  </si>
  <si>
    <t>Potěr, ručně zpracovaný,tl.10 mm, samonivelační, pevnost 30 MPa</t>
  </si>
  <si>
    <t>632421130RT6</t>
  </si>
  <si>
    <t>Potěr, ručně zpracovaný,tl.20 mm, samonivelační, pevnost 30 MPa</t>
  </si>
  <si>
    <t>642944121RU4</t>
  </si>
  <si>
    <t>Osazení ocelových zárubní dodatečně do 2,5 m2, včetně dodávky zárubně  80x197x16 cm</t>
  </si>
  <si>
    <t>kus</t>
  </si>
  <si>
    <t>941955002R00</t>
  </si>
  <si>
    <t>Lešení lehké pomocné, výška podlahy do 1,9 m</t>
  </si>
  <si>
    <t>POL1_1</t>
  </si>
  <si>
    <t>952901111R00</t>
  </si>
  <si>
    <t>Vyčištění budov o výšce podlaží do 4 m</t>
  </si>
  <si>
    <t>9501</t>
  </si>
  <si>
    <t>Zednické výpomoci pro řemesla</t>
  </si>
  <si>
    <t>soubor</t>
  </si>
  <si>
    <t>Vlastní</t>
  </si>
  <si>
    <t>Indiv</t>
  </si>
  <si>
    <t>9502</t>
  </si>
  <si>
    <t>Průběžný úklid bytu vč. společných prostor domu - mokrou cestou</t>
  </si>
  <si>
    <t>9503</t>
  </si>
  <si>
    <t xml:space="preserve">Závěrečný úklid bytu vč. společných prostor domu 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</si>
  <si>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</si>
  <si>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</si>
  <si>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</si>
  <si>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</si>
  <si>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</si>
  <si>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</si>
  <si>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0,8*2,0</t>
  </si>
  <si>
    <t>971033621R00</t>
  </si>
  <si>
    <t>Vybourání otv. zeď cihel. pl.4 m2, tl.10 cm, MVC</t>
  </si>
  <si>
    <t>0,6*2,67</t>
  </si>
  <si>
    <t>978011121R00</t>
  </si>
  <si>
    <t>Otlučení omítek vnitřních vápenných stropů do 10 %</t>
  </si>
  <si>
    <t>Položka pořadí 6 : 52,50000</t>
  </si>
  <si>
    <t>978013141R00</t>
  </si>
  <si>
    <t>Otlučení omítek vnitřních stěn v rozsahu do 30 %</t>
  </si>
  <si>
    <t>Položka pořadí 8 : 136,66770</t>
  </si>
  <si>
    <t>978013191R00</t>
  </si>
  <si>
    <t>Otlučení omítek vnitřních stěn v rozsahu do 100 %</t>
  </si>
  <si>
    <t>978023411R00</t>
  </si>
  <si>
    <t>Vysekání a úprava spár zdiva cihelného mimo komín.</t>
  </si>
  <si>
    <t>Položka pořadí 26 : 4,07300</t>
  </si>
  <si>
    <t>725290010RA0</t>
  </si>
  <si>
    <t>Demontáž klozetu včetně splachovací nádrže</t>
  </si>
  <si>
    <t>RTS 17/ I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</si>
  <si>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</si>
  <si>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</si>
  <si>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</si>
  <si>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</si>
  <si>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</si>
  <si>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</si>
  <si>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</si>
  <si>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</si>
  <si>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</si>
  <si>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</si>
  <si>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</si>
  <si>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</si>
  <si>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775511800R00</t>
  </si>
  <si>
    <t>Demontáž podlah vlysových lepených včetně lišt</t>
  </si>
  <si>
    <t>16,59+19,07</t>
  </si>
  <si>
    <t>776511820R00</t>
  </si>
  <si>
    <t>Odstranění PVC a koberců lepených s podložkou</t>
  </si>
  <si>
    <t>4,68+0,94+2,11+9,67</t>
  </si>
  <si>
    <t>9601</t>
  </si>
  <si>
    <t>Demontáž a likvidace zařízení bytu (vestav.skříně, dřev. obklady, police, garnýže apod.)</t>
  </si>
  <si>
    <t>9602</t>
  </si>
  <si>
    <t>Demontáže nepotřebných rozvodů TZB vč. odvozu a likvidace</t>
  </si>
  <si>
    <t>9603</t>
  </si>
  <si>
    <t>Demontáž a likvidace bytového umakartového jádra</t>
  </si>
  <si>
    <t>999281151R00</t>
  </si>
  <si>
    <t>Přesun hmot pro opravy a údržbu do v. 25 m,nošením</t>
  </si>
  <si>
    <t>t</t>
  </si>
  <si>
    <t>POL7_</t>
  </si>
  <si>
    <t>711210020RA0</t>
  </si>
  <si>
    <t>Stěrka hydroizolační těsnící hmotou, vč. dodplňků (pásky, rohy)</t>
  </si>
  <si>
    <t>POL2_7</t>
  </si>
  <si>
    <t>1.03 : 2,55*1,2+1,0*2*2,1</t>
  </si>
  <si>
    <t>72501</t>
  </si>
  <si>
    <t>Dřez granitový s odkapem</t>
  </si>
  <si>
    <t>72502</t>
  </si>
  <si>
    <t>Varná deska indukční</t>
  </si>
  <si>
    <t>72503</t>
  </si>
  <si>
    <t>Vestavná trouba</t>
  </si>
  <si>
    <t>72505</t>
  </si>
  <si>
    <t>Zrcadlo nad umyvadlem</t>
  </si>
  <si>
    <t>766661112R00</t>
  </si>
  <si>
    <t>Montáž dveří do zárubně,otevíravých 1kř.do 0,8 m</t>
  </si>
  <si>
    <t>766661412R00</t>
  </si>
  <si>
    <t>Montáž dveří protipožár.1kř.do 90 cm, s kukátkem</t>
  </si>
  <si>
    <t>766670021R00</t>
  </si>
  <si>
    <t>Montáž kliky a štítku</t>
  </si>
  <si>
    <t>POL1_7</t>
  </si>
  <si>
    <t>76601</t>
  </si>
  <si>
    <t xml:space="preserve">Seřízení, úprava a vyčištění oken </t>
  </si>
  <si>
    <t>766695212R01</t>
  </si>
  <si>
    <t>Montáž prahů dveří jednokřídlových š. do 10 cm, vč. dodávky prahu s vícevrstvým lakem</t>
  </si>
  <si>
    <t>766810010RAE</t>
  </si>
  <si>
    <t>Kuchyňské linky dodávka a montáž, linka 260 cm</t>
  </si>
  <si>
    <t>54914620R</t>
  </si>
  <si>
    <t>Dveřní kování PRAKTIK klíč Cr</t>
  </si>
  <si>
    <t>SPCM</t>
  </si>
  <si>
    <t>RTS 17/ II</t>
  </si>
  <si>
    <t>POL3_7</t>
  </si>
  <si>
    <t>549146452R</t>
  </si>
  <si>
    <t>Bezp. kování BK RX4 Klika-klika nerez mat Ti</t>
  </si>
  <si>
    <t>POL3_</t>
  </si>
  <si>
    <t>611601201R</t>
  </si>
  <si>
    <t>Dveře vnitřní CPL 0,2 KLASIK plné 1kř. 60x197 cm, 16 dekorů</t>
  </si>
  <si>
    <t>61160622R</t>
  </si>
  <si>
    <t>Dveře vnitřní CPL 0,2 KLASIK 2/3 sklo 1kř. 70x197,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</si>
  <si>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</si>
  <si>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</si>
  <si>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</si>
  <si>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</si>
  <si>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998766203R00</t>
  </si>
  <si>
    <t>Přesun hmot pro truhlářské konstr., výšky do 24 m</t>
  </si>
  <si>
    <t>771101210R00</t>
  </si>
  <si>
    <t>Penetrace podkladu pod dlažby</t>
  </si>
  <si>
    <t>Položka pořadí 60 : 3,40000</t>
  </si>
  <si>
    <t>771575111RT6</t>
  </si>
  <si>
    <t>Montáž podlah keram.,hladké, tmel, 45x45 cm</t>
  </si>
  <si>
    <t>771577113R00</t>
  </si>
  <si>
    <t>Lišta hliníková přechodová, stejná výška dlaždic</t>
  </si>
  <si>
    <t>0,6*2</t>
  </si>
  <si>
    <t>771578011R00</t>
  </si>
  <si>
    <t>Spára podlaha - stěna, silikonem</t>
  </si>
  <si>
    <t>1.02 : 0,9*3+0,95*2-0,6+1,6*4</t>
  </si>
  <si>
    <t>1.03 : 1,55*2+1,65*2+0,9*2+0,6+2,1*4</t>
  </si>
  <si>
    <t>1.05 : 2,6+0,6+2,6</t>
  </si>
  <si>
    <t>771579795R00</t>
  </si>
  <si>
    <t>Příplatek za spárování vodotěsnou hmotou - plošně</t>
  </si>
  <si>
    <t>59764206R</t>
  </si>
  <si>
    <t>Dlažba keramická 400x400mm dle výběru investora</t>
  </si>
  <si>
    <t>POL12_0</t>
  </si>
  <si>
    <t>Položka pořadí 60 : 3,40000*1,12</t>
  </si>
  <si>
    <t>998771203R00</t>
  </si>
  <si>
    <t>Přesun hmot pro podlahy z dlaždic, výšky do 24 m</t>
  </si>
  <si>
    <t>775511000R00</t>
  </si>
  <si>
    <t>Položení vlysových podlah do lepidla</t>
  </si>
  <si>
    <t>775592000R00</t>
  </si>
  <si>
    <t>Broušení dřevěných podlah hrubé+střední+jemné</t>
  </si>
  <si>
    <t>Položka pořadí 66 : 35,66000</t>
  </si>
  <si>
    <t>775599130R00</t>
  </si>
  <si>
    <t xml:space="preserve">Celoplošné tmelení </t>
  </si>
  <si>
    <t>Položka pořadí 67 : 35,66000</t>
  </si>
  <si>
    <t>775599144R00</t>
  </si>
  <si>
    <t>Lak dřevěných podlah Bona Mega, Z+2x, přebroušení</t>
  </si>
  <si>
    <t>775981112R00</t>
  </si>
  <si>
    <t>Lišta hliníková přechodová, stejná výška krytin</t>
  </si>
  <si>
    <t>0,8*2+0,7</t>
  </si>
  <si>
    <t>776421</t>
  </si>
  <si>
    <t>Montáž podlahových lišt včetně dodávky lišty MDF</t>
  </si>
  <si>
    <t>1.04 : 3,3*2+4,96*2-0,8</t>
  </si>
  <si>
    <t>1.06 : 3,8*2+4,96*2-0,8-0,7</t>
  </si>
  <si>
    <t>61192001R</t>
  </si>
  <si>
    <t>Vlys podlahový tl. 14 buk dl.300 š. 50 mm výběr</t>
  </si>
  <si>
    <t>Položka pořadí 66 : 35,66000*0,3</t>
  </si>
  <si>
    <t>998775203R00</t>
  </si>
  <si>
    <t>Přesun hmot pro podlahy vlysové, výšky do 24 m</t>
  </si>
  <si>
    <t>776981112R00</t>
  </si>
  <si>
    <t>0,6+0,8</t>
  </si>
  <si>
    <t>1.01 : 3,5*2+1,46*2+0,4*2-0,8*3-0,6*3</t>
  </si>
  <si>
    <t>1.05 : 3,5*2+3,75*2-0,6-0,7</t>
  </si>
  <si>
    <t>776522</t>
  </si>
  <si>
    <t>Montáž povlakových podlah z pásů PVC celoplošným lepením- PVC ve specifikaci</t>
  </si>
  <si>
    <t>284123</t>
  </si>
  <si>
    <t>PVC podlaha  min.zátěžová třída dle klasifikace EN685- min. 23 nebo 31, protiskluznost R10</t>
  </si>
  <si>
    <t>Položka pořadí 76 : 13,44000*1,1</t>
  </si>
  <si>
    <t>998776203R00</t>
  </si>
  <si>
    <t>Přesun hmot pro podlahy povlakové, výšky do 24 m</t>
  </si>
  <si>
    <t>781101210R00</t>
  </si>
  <si>
    <t>Penetrace podkladu pod obklady</t>
  </si>
  <si>
    <t>Položka pořadí 80 : 18,71800</t>
  </si>
  <si>
    <t>781415016RT6</t>
  </si>
  <si>
    <t>Montáž obkladů stěn, porovin.,tmel, nad 20x25 cm</t>
  </si>
  <si>
    <t>1.02 : (0,9*2+0,95*2-0,6)*1,6</t>
  </si>
  <si>
    <t>1.03 : (1,55*2+1,55*2)*2,1-0,6*1,97</t>
  </si>
  <si>
    <t>1.05 : (2,6+0,6)*0,6</t>
  </si>
  <si>
    <t>781419706R00</t>
  </si>
  <si>
    <t>Příplatek za spárovací vodotěsnou hmotu - plošně</t>
  </si>
  <si>
    <t>781497121R00</t>
  </si>
  <si>
    <t xml:space="preserve">Lišta hliníková rohová k obkladům </t>
  </si>
  <si>
    <t>0,9</t>
  </si>
  <si>
    <t>597813720R</t>
  </si>
  <si>
    <t>Obkládačka 20x40 cm dle výběru investora</t>
  </si>
  <si>
    <t>Položka pořadí 80 : 18,71800*1,12</t>
  </si>
  <si>
    <t>998781203R00</t>
  </si>
  <si>
    <t>Přesun hmot pro obklady keramické, výšky do 24 m</t>
  </si>
  <si>
    <t>78301</t>
  </si>
  <si>
    <t>Nátěr zárubně,  základní nátěr + 2x synt. nátěr</t>
  </si>
  <si>
    <t>784402801R00</t>
  </si>
  <si>
    <t>Odstranění malby oškrábáním v místnosti H do 3,8 m</t>
  </si>
  <si>
    <t>784127101R00</t>
  </si>
  <si>
    <t>Vyhlazení disperzním tmelem, 1 x</t>
  </si>
  <si>
    <t>Položka pořadí 86 : 189,16770*0,7</t>
  </si>
  <si>
    <t>784450020RA0</t>
  </si>
  <si>
    <t>Malba ze směsi Remal, penetrace 1x, bílá 2x</t>
  </si>
  <si>
    <t>POL2_</t>
  </si>
  <si>
    <t>Položka pořadí 9 : 14,79850</t>
  </si>
  <si>
    <t>979087112R00</t>
  </si>
  <si>
    <t>Nakládání suti na dopravní prostředky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</si>
  <si>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</si>
  <si>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</si>
  <si>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</si>
  <si>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</si>
  <si>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</si>
  <si>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</si>
  <si>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</si>
  <si>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</si>
  <si>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</si>
  <si>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</si>
  <si>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</si>
  <si>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</si>
  <si>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</si>
  <si>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</si>
  <si>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 xml:space="preserve">Poplatek za skládku 10 % příměsí </t>
  </si>
  <si>
    <t>001</t>
  </si>
  <si>
    <t>Statické posouzení</t>
  </si>
  <si>
    <t>POL3_1</t>
  </si>
  <si>
    <t>005121 R</t>
  </si>
  <si>
    <t>Zařízení staveniště</t>
  </si>
  <si>
    <t>Soubor</t>
  </si>
  <si>
    <t>POL99_8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</si>
  <si>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</si>
  <si>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</si>
  <si>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</si>
  <si>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</si>
  <si>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</si>
  <si>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</si>
  <si>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</si>
  <si>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</si>
  <si>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103</t>
  </si>
  <si>
    <t>Rozvodnice pod omítku, dveře kouř.orga.sklo, se zad.stěnou</t>
  </si>
  <si>
    <t>ks</t>
  </si>
  <si>
    <t>Rozvaděč RB</t>
  </si>
  <si>
    <t>POP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</si>
  <si>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</si>
  <si>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</si>
  <si>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</si>
  <si>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</si>
  <si>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</si>
  <si>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</si>
  <si>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104</t>
  </si>
  <si>
    <t>Hlavní vypínač, 3-pól, In=20A</t>
  </si>
  <si>
    <t>105</t>
  </si>
  <si>
    <t>Jistič char B, 1-pólový, Icn=6kA, In=16A</t>
  </si>
  <si>
    <t>1051</t>
  </si>
  <si>
    <t>Jistič char B, 1-pólový, Icn=6kA, In=10A</t>
  </si>
  <si>
    <t>106</t>
  </si>
  <si>
    <t>Jistič, char B, 3-pólový, Icn=6kA, In=16A</t>
  </si>
  <si>
    <t>107</t>
  </si>
  <si>
    <t xml:space="preserve"> 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</si>
  <si>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</si>
  <si>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</si>
  <si>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</si>
  <si>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</si>
  <si>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</si>
  <si>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</si>
  <si>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</si>
  <si>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</si>
  <si>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</si>
  <si>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</si>
  <si>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</si>
  <si>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</si>
  <si>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</si>
  <si>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 8W, IP20</t>
  </si>
  <si>
    <t>205</t>
  </si>
  <si>
    <t>Svítidlo typ B 12W, IP 44</t>
  </si>
  <si>
    <t>206</t>
  </si>
  <si>
    <t>Svítidlo typ C 4W, IP 44</t>
  </si>
  <si>
    <t>207</t>
  </si>
  <si>
    <t>Svítidlo typ D 8W, Led zářivka, 900mm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</si>
  <si>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</si>
  <si>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</si>
  <si>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</si>
  <si>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</si>
  <si>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</si>
  <si>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</si>
  <si>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</si>
  <si>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</si>
  <si>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</si>
  <si>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</si>
  <si>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PŘÍPOJKA.</t>
  </si>
  <si>
    <t>Kabel CYKY-J 5x6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</si>
  <si>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</si>
  <si>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</si>
  <si>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</si>
  <si>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</si>
  <si>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</si>
  <si>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</si>
  <si>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</si>
  <si>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</si>
  <si>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</si>
  <si>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</si>
  <si>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</si>
  <si>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</si>
  <si>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</si>
  <si>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</si>
  <si>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</si>
  <si>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</si>
  <si>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</si>
  <si>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</si>
  <si>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</si>
  <si>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</si>
  <si>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</si>
  <si>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</si>
  <si>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</si>
  <si>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IP20,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</si>
  <si>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</si>
  <si>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</si>
  <si>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</si>
  <si>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</si>
  <si>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</si>
  <si>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500W, bílá</t>
  </si>
  <si>
    <t>5322</t>
  </si>
  <si>
    <t>Ventilátor Silent verze, koupelnový s Hygrostatem a časovým doběhem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</si>
  <si>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</si>
  <si>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</si>
  <si>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</si>
  <si>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</si>
  <si>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</si>
  <si>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</si>
  <si>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</si>
  <si>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</si>
  <si>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</si>
  <si>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</si>
  <si>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</si>
  <si>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</si>
  <si>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</si>
  <si>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</si>
  <si>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</si>
  <si>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</si>
  <si>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</si>
  <si>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</si>
  <si>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</si>
  <si>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</si>
  <si>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</si>
  <si>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</si>
  <si>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</si>
  <si>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</si>
  <si>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</si>
  <si>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</si>
  <si>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</si>
  <si>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</si>
  <si>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tabulky, popis rozvaděče</t>
  </si>
  <si>
    <t>552</t>
  </si>
  <si>
    <t xml:space="preserve">Prověření a upřesnění trasy přívodu bytu před realizací </t>
  </si>
  <si>
    <t>553</t>
  </si>
  <si>
    <t>Přihlášení energie u poskytovatele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</si>
  <si>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</si>
  <si>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</si>
  <si>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</si>
  <si>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</si>
  <si>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</si>
  <si>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</si>
  <si>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</si>
  <si>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</si>
  <si>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</si>
  <si>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</si>
  <si>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</si>
  <si>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</si>
  <si>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</si>
  <si>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</si>
  <si>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</si>
  <si>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</si>
  <si>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</si>
  <si>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</si>
  <si>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</si>
  <si>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</si>
  <si>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</si>
  <si>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</si>
  <si>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RTS 16/ II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</si>
  <si>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</si>
  <si>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</si>
  <si>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</si>
  <si>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</si>
  <si>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</si>
  <si>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</si>
  <si>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</si>
  <si>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</si>
  <si>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</si>
  <si>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</si>
  <si>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</si>
  <si>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</si>
  <si>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72226532</t>
  </si>
  <si>
    <t xml:space="preserve">Vodoměr domovní SV Enbra </t>
  </si>
  <si>
    <t>998722203R00</t>
  </si>
  <si>
    <t>Přesun hmot pro vnitřní vodovod, výšky do 24 m</t>
  </si>
  <si>
    <t>726211123R00</t>
  </si>
  <si>
    <t>Modul-WC Kombifix Eco, UP320, h 108 cm</t>
  </si>
  <si>
    <t>Včetně dodávky a připevnění montážního prvku vč. napojení na kanalizační popř. vodovodní potrubí.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</si>
  <si>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</si>
  <si>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</si>
  <si>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</si>
  <si>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</si>
  <si>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</si>
  <si>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90cm protiskluz, nožičky, panel</t>
  </si>
  <si>
    <t>725249103R00</t>
  </si>
  <si>
    <t>Montáž sprchových koutů</t>
  </si>
  <si>
    <t>Sprchový kout čtvrtkruh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</si>
  <si>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</si>
  <si>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</si>
  <si>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</si>
  <si>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</si>
  <si>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725823114RT1</t>
  </si>
  <si>
    <t>Baterie dřezová stojánková ruční, bez otvír.odpadu standardní, vč. napojovacích hadiček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</si>
  <si>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</si>
  <si>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</si>
  <si>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</si>
  <si>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</si>
  <si>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</si>
  <si>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</si>
  <si>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</si>
  <si>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</si>
  <si>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</si>
  <si>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</si>
  <si>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</si>
  <si>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</si>
  <si>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</si>
  <si>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</si>
  <si>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</si>
  <si>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</si>
  <si>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725860201R00</t>
  </si>
  <si>
    <t>Sifon dřezový HL100, 6/4 ", přípoj myčka, pračka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</si>
  <si>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</si>
  <si>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</si>
  <si>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</si>
  <si>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</si>
  <si>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500W/230V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</si>
  <si>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</si>
  <si>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</si>
  <si>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</si>
  <si>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</si>
  <si>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</si>
  <si>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</si>
  <si>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</si>
  <si>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</si>
  <si>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</si>
  <si>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5</t>
  </si>
  <si>
    <t>Topná zkouška</t>
  </si>
  <si>
    <t>998735203R00</t>
  </si>
  <si>
    <t>Přesun hmot pro otopná tělesa, výšky do 24 m</t>
  </si>
  <si>
    <t>2403</t>
  </si>
  <si>
    <t>Nerezová digestoř, vč. tuk filtrů 500 m/h / 230 V, vč. osvětlení, hluk 57dB(A)</t>
  </si>
  <si>
    <t>2404</t>
  </si>
  <si>
    <t>Tichý potrubní ventilátor, průtok vzduchu 95m3/h, ze zpětnou klapkou, doběhem a hygrostatem, provedení s kuličkovými ložisky (max. 37db(A)</t>
  </si>
  <si>
    <t>2407</t>
  </si>
  <si>
    <t>SPIRO potrubí DN 125</t>
  </si>
  <si>
    <t>2408</t>
  </si>
  <si>
    <t>Výfukuvá hlavice DN 125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</si>
  <si>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</si>
  <si>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</si>
  <si>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</si>
  <si>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</si>
  <si>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</si>
  <si>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</si>
  <si>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</si>
  <si>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</si>
  <si>
    <t>Dokumentace skutečného provedení  pro řemesla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</si>
</sst>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sheetProtection algorithmName="SHA-512" hashValue="JfE+hzm8S8cVCJ0hLbkj5Bw/O+P/WGWrJ00mgfPeJXeCkSlf1dHfWltXrXJ853v261Ej46pda57y35qWZAWfBg==" saltValue="V2LFD8gi1Ds/D3uxPr5/bQ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abSelected="1" topLeftCell="B1" zoomScaleNormal="100" zoomScaleSheetLayoutView="75" workbookViewId="0">
      <selection activeCell="E20" sqref="E20:F2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38</v>
      </c>
      <c r="B1" s="203" t="s">
        <v>4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76" t="s">
        <v>24</v>
      </c>
      <c r="C2" s="77"/>
      <c r="D2" s="78" t="s">
        <v>43</v>
      </c>
      <c r="E2" s="212" t="s">
        <v>44</v>
      </c>
      <c r="F2" s="213"/>
      <c r="G2" s="213"/>
      <c r="H2" s="213"/>
      <c r="I2" s="213"/>
      <c r="J2" s="214"/>
      <c r="O2" s="2"/>
    </row>
    <row r="3" spans="1:15" ht="27" hidden="1" customHeight="1" x14ac:dyDescent="0.2">
      <c r="A3" s="3"/>
      <c r="B3" s="79"/>
      <c r="C3" s="77"/>
      <c r="D3" s="80"/>
      <c r="E3" s="215"/>
      <c r="F3" s="216"/>
      <c r="G3" s="216"/>
      <c r="H3" s="216"/>
      <c r="I3" s="216"/>
      <c r="J3" s="217"/>
    </row>
    <row r="4" spans="1:15" ht="23.25" customHeight="1" x14ac:dyDescent="0.2">
      <c r="A4" s="3"/>
      <c r="B4" s="81"/>
      <c r="C4" s="82"/>
      <c r="D4" s="83"/>
      <c r="E4" s="225"/>
      <c r="F4" s="225"/>
      <c r="G4" s="225"/>
      <c r="H4" s="225"/>
      <c r="I4" s="225"/>
      <c r="J4" s="226"/>
    </row>
    <row r="5" spans="1:15" ht="24" customHeight="1" x14ac:dyDescent="0.2">
      <c r="A5" s="3"/>
      <c r="B5" s="44" t="s">
        <v>23</v>
      </c>
      <c r="C5" s="4"/>
      <c r="D5" s="84" t="s">
        <v>45</v>
      </c>
      <c r="E5" s="24"/>
      <c r="F5" s="24"/>
      <c r="G5" s="24"/>
      <c r="H5" s="26" t="s">
        <v>42</v>
      </c>
      <c r="I5" s="84" t="s">
        <v>49</v>
      </c>
      <c r="J5" s="10"/>
    </row>
    <row r="6" spans="1:15" ht="15.75" customHeight="1" x14ac:dyDescent="0.2">
      <c r="A6" s="3"/>
      <c r="B6" s="38"/>
      <c r="C6" s="24"/>
      <c r="D6" s="84" t="s">
        <v>46</v>
      </c>
      <c r="E6" s="24"/>
      <c r="F6" s="24"/>
      <c r="G6" s="24"/>
      <c r="H6" s="26" t="s">
        <v>36</v>
      </c>
      <c r="I6" s="84" t="s">
        <v>50</v>
      </c>
      <c r="J6" s="10"/>
    </row>
    <row r="7" spans="1:15" ht="15.75" customHeight="1" x14ac:dyDescent="0.2">
      <c r="A7" s="3"/>
      <c r="B7" s="39"/>
      <c r="C7" s="25"/>
      <c r="D7" s="86" t="s">
        <v>48</v>
      </c>
      <c r="E7" s="85" t="s">
        <v>47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21</v>
      </c>
      <c r="C8" s="4"/>
      <c r="D8" s="32"/>
      <c r="E8" s="4"/>
      <c r="F8" s="4"/>
      <c r="G8" s="42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20</v>
      </c>
      <c r="C11" s="4"/>
      <c r="D11" s="219"/>
      <c r="E11" s="219"/>
      <c r="F11" s="219"/>
      <c r="G11" s="219"/>
      <c r="H11" s="26" t="s">
        <v>42</v>
      </c>
      <c r="I11" s="88"/>
      <c r="J11" s="10"/>
    </row>
    <row r="12" spans="1:15" ht="15.75" customHeight="1" x14ac:dyDescent="0.2">
      <c r="A12" s="3"/>
      <c r="B12" s="38"/>
      <c r="C12" s="24"/>
      <c r="D12" s="224"/>
      <c r="E12" s="224"/>
      <c r="F12" s="224"/>
      <c r="G12" s="224"/>
      <c r="H12" s="26" t="s">
        <v>36</v>
      </c>
      <c r="I12" s="88"/>
      <c r="J12" s="10"/>
    </row>
    <row r="13" spans="1:15" ht="15.75" customHeight="1" x14ac:dyDescent="0.2">
      <c r="A13" s="3"/>
      <c r="B13" s="39"/>
      <c r="C13" s="25"/>
      <c r="D13" s="87"/>
      <c r="E13" s="227"/>
      <c r="F13" s="228"/>
      <c r="G13" s="228"/>
      <c r="H13" s="27"/>
      <c r="I13" s="31"/>
      <c r="J13" s="48"/>
    </row>
    <row r="14" spans="1:15" ht="24" hidden="1" customHeight="1" x14ac:dyDescent="0.2">
      <c r="A14" s="3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34</v>
      </c>
      <c r="C15" s="69"/>
      <c r="D15" s="50"/>
      <c r="E15" s="218"/>
      <c r="F15" s="218"/>
      <c r="G15" s="220"/>
      <c r="H15" s="220"/>
      <c r="I15" s="220" t="s">
        <v>31</v>
      </c>
      <c r="J15" s="221"/>
    </row>
    <row r="16" spans="1:15" ht="23.25" customHeight="1" x14ac:dyDescent="0.2">
      <c r="A16" s="140" t="s">
        <v>26</v>
      </c>
      <c r="B16" s="54" t="s">
        <v>26</v>
      </c>
      <c r="C16" s="55"/>
      <c r="D16" s="56"/>
      <c r="E16" s="209"/>
      <c r="F16" s="210"/>
      <c r="G16" s="209"/>
      <c r="H16" s="210"/>
      <c r="I16" s="209">
        <f>SUMIF(F51:F79,A16,I51:I79)+SUMIF(F51:F79,"PSU",I51:I79)</f>
        <v>0</v>
      </c>
      <c r="J16" s="211"/>
    </row>
    <row r="17" spans="1:10" ht="23.25" customHeight="1" x14ac:dyDescent="0.2">
      <c r="A17" s="140" t="s">
        <v>27</v>
      </c>
      <c r="B17" s="54" t="s">
        <v>27</v>
      </c>
      <c r="C17" s="55"/>
      <c r="D17" s="56"/>
      <c r="E17" s="209"/>
      <c r="F17" s="210"/>
      <c r="G17" s="209"/>
      <c r="H17" s="210"/>
      <c r="I17" s="209">
        <f>SUMIF(F51:F79,A17,I51:I79)</f>
        <v>0</v>
      </c>
      <c r="J17" s="211"/>
    </row>
    <row r="18" spans="1:10" ht="23.25" customHeight="1" x14ac:dyDescent="0.2">
      <c r="A18" s="140" t="s">
        <v>28</v>
      </c>
      <c r="B18" s="54" t="s">
        <v>28</v>
      </c>
      <c r="C18" s="55"/>
      <c r="D18" s="56"/>
      <c r="E18" s="209"/>
      <c r="F18" s="210"/>
      <c r="G18" s="209"/>
      <c r="H18" s="210"/>
      <c r="I18" s="209">
        <f>SUMIF(F51:F79,A18,I51:I79)</f>
        <v>0</v>
      </c>
      <c r="J18" s="211"/>
    </row>
    <row r="19" spans="1:10" ht="23.25" customHeight="1" x14ac:dyDescent="0.2">
      <c r="A19" s="140" t="s">
        <v>120</v>
      </c>
      <c r="B19" s="54" t="s">
        <v>29</v>
      </c>
      <c r="C19" s="55"/>
      <c r="D19" s="56"/>
      <c r="E19" s="209"/>
      <c r="F19" s="210"/>
      <c r="G19" s="209"/>
      <c r="H19" s="210"/>
      <c r="I19" s="209">
        <f>SUMIF(F51:F79,A19,I51:I79)</f>
        <v>0</v>
      </c>
      <c r="J19" s="211"/>
    </row>
    <row r="20" spans="1:10" ht="23.25" customHeight="1" x14ac:dyDescent="0.2">
      <c r="A20" s="140" t="s">
        <v>119</v>
      </c>
      <c r="B20" s="54" t="s">
        <v>30</v>
      </c>
      <c r="C20" s="55"/>
      <c r="D20" s="56"/>
      <c r="E20" s="209"/>
      <c r="F20" s="210"/>
      <c r="G20" s="209"/>
      <c r="H20" s="210"/>
      <c r="I20" s="209">
        <f>SUMIF(F51:F79,A20,I51:I79)</f>
        <v>0</v>
      </c>
      <c r="J20" s="211"/>
    </row>
    <row r="21" spans="1:10" ht="23.25" customHeight="1" x14ac:dyDescent="0.2">
      <c r="A21" s="3"/>
      <c r="B21" s="71" t="s">
        <v>31</v>
      </c>
      <c r="C21" s="72"/>
      <c r="D21" s="73"/>
      <c r="E21" s="222"/>
      <c r="F21" s="223"/>
      <c r="G21" s="222"/>
      <c r="H21" s="223"/>
      <c r="I21" s="222">
        <f>SUM(I16:J20)</f>
        <v>0</v>
      </c>
      <c r="J21" s="234"/>
    </row>
    <row r="22" spans="1:10" ht="33" customHeight="1" x14ac:dyDescent="0.2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232">
        <f>ZakladDPHSniVypocet</f>
        <v>0</v>
      </c>
      <c r="H23" s="233"/>
      <c r="I23" s="233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230">
        <f>IF(A24&gt;50, ROUNDUP(A23, 0), ROUNDDOWN(A23, 0))</f>
        <v>0</v>
      </c>
      <c r="H24" s="231"/>
      <c r="I24" s="231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232">
        <f>ZakladDPHZaklVypocet</f>
        <v>0</v>
      </c>
      <c r="H25" s="233"/>
      <c r="I25" s="233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206">
        <f>IF(A26&gt;50, ROUNDUP(A25, 0), ROUNDDOWN(A25, 0))</f>
        <v>0</v>
      </c>
      <c r="H26" s="207"/>
      <c r="I26" s="207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208">
        <f>CenaCelkem-(ZakladDPHSni+DPHSni+ZakladDPHZakl+DPHZakl)</f>
        <v>0</v>
      </c>
      <c r="H27" s="208"/>
      <c r="I27" s="208"/>
      <c r="J27" s="60" t="str">
        <f t="shared" si="0"/>
        <v>CZK</v>
      </c>
    </row>
    <row r="28" spans="1:10" ht="27.75" hidden="1" customHeight="1" thickBot="1" x14ac:dyDescent="0.25">
      <c r="A28" s="3"/>
      <c r="B28" s="117" t="s">
        <v>25</v>
      </c>
      <c r="C28" s="118"/>
      <c r="D28" s="118"/>
      <c r="E28" s="119"/>
      <c r="F28" s="120"/>
      <c r="G28" s="236">
        <f>ZakladDPHSniVypocet+ZakladDPHZaklVypocet</f>
        <v>0</v>
      </c>
      <c r="H28" s="236"/>
      <c r="I28" s="236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37</v>
      </c>
      <c r="C29" s="122"/>
      <c r="D29" s="122"/>
      <c r="E29" s="122"/>
      <c r="F29" s="122"/>
      <c r="G29" s="235">
        <f>IF(A29&gt;50, ROUNDUP(A27, 0), ROUNDDOWN(A27, 0))</f>
        <v>0</v>
      </c>
      <c r="H29" s="235"/>
      <c r="I29" s="235"/>
      <c r="J29" s="123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12</v>
      </c>
      <c r="D32" s="36"/>
      <c r="E32" s="36"/>
      <c r="F32" s="18" t="s">
        <v>11</v>
      </c>
      <c r="G32" s="36"/>
      <c r="H32" s="37"/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37"/>
      <c r="E34" s="238"/>
      <c r="F34" s="29"/>
      <c r="G34" s="237"/>
      <c r="H34" s="238"/>
      <c r="I34" s="238"/>
      <c r="J34" s="35"/>
    </row>
    <row r="35" spans="1:10" ht="12.75" customHeight="1" x14ac:dyDescent="0.2">
      <c r="A35" s="3"/>
      <c r="B35" s="3"/>
      <c r="C35" s="4"/>
      <c r="D35" s="229" t="s">
        <v>2</v>
      </c>
      <c r="E35" s="229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51</v>
      </c>
      <c r="C39" s="199"/>
      <c r="D39" s="200"/>
      <c r="E39" s="200"/>
      <c r="F39" s="104">
        <f>'1 1 Pol'!AE213+'1 2 Pol'!AE82+'1 3 Pol'!AE74</f>
        <v>0</v>
      </c>
      <c r="G39" s="105">
        <f>'1 1 Pol'!AF213+'1 2 Pol'!AF82+'1 3 Pol'!AF74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">
      <c r="A40" s="93">
        <v>2</v>
      </c>
      <c r="B40" s="108" t="s">
        <v>52</v>
      </c>
      <c r="C40" s="201" t="s">
        <v>53</v>
      </c>
      <c r="D40" s="202"/>
      <c r="E40" s="202"/>
      <c r="F40" s="109">
        <f>'1 1 Pol'!AE213+'1 2 Pol'!AE82+'1 3 Pol'!AE74</f>
        <v>0</v>
      </c>
      <c r="G40" s="110">
        <f>'1 1 Pol'!AF213+'1 2 Pol'!AF82+'1 3 Pol'!AF74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">
      <c r="A41" s="93">
        <v>3</v>
      </c>
      <c r="B41" s="112" t="s">
        <v>52</v>
      </c>
      <c r="C41" s="199" t="s">
        <v>54</v>
      </c>
      <c r="D41" s="200"/>
      <c r="E41" s="200"/>
      <c r="F41" s="113">
        <f>'1 1 Pol'!AE213</f>
        <v>0</v>
      </c>
      <c r="G41" s="106">
        <f>'1 1 Pol'!AF213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3">
        <v>3</v>
      </c>
      <c r="B42" s="112" t="s">
        <v>55</v>
      </c>
      <c r="C42" s="199" t="s">
        <v>56</v>
      </c>
      <c r="D42" s="200"/>
      <c r="E42" s="200"/>
      <c r="F42" s="113">
        <f>'1 2 Pol'!AE82</f>
        <v>0</v>
      </c>
      <c r="G42" s="106">
        <f>'1 2 Pol'!AF82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">
      <c r="A43" s="93">
        <v>3</v>
      </c>
      <c r="B43" s="112" t="s">
        <v>57</v>
      </c>
      <c r="C43" s="199" t="s">
        <v>58</v>
      </c>
      <c r="D43" s="200"/>
      <c r="E43" s="200"/>
      <c r="F43" s="113">
        <f>'1 3 Pol'!AE74</f>
        <v>0</v>
      </c>
      <c r="G43" s="106">
        <f>'1 3 Pol'!AF74</f>
        <v>0</v>
      </c>
      <c r="H43" s="106">
        <f>(F43*SazbaDPH1/100)+(G43*SazbaDPH2/100)</f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">
      <c r="A44" s="93"/>
      <c r="B44" s="196" t="s">
        <v>59</v>
      </c>
      <c r="C44" s="197"/>
      <c r="D44" s="197"/>
      <c r="E44" s="198"/>
      <c r="F44" s="114">
        <f>SUMIF(A39:A43,"=1",F39:F43)</f>
        <v>0</v>
      </c>
      <c r="G44" s="115">
        <f>SUMIF(A39:A43,"=1",G39:G43)</f>
        <v>0</v>
      </c>
      <c r="H44" s="115">
        <f>SUMIF(A39:A43,"=1",H39:H43)</f>
        <v>0</v>
      </c>
      <c r="I44" s="115">
        <f>SUMIF(A39:A43,"=1",I39:I43)</f>
        <v>0</v>
      </c>
      <c r="J44" s="116">
        <f>SUMIF(A39:A43,"=1",J39:J43)</f>
        <v>0</v>
      </c>
    </row>
    <row r="48" spans="1:10" ht="15.75" x14ac:dyDescent="0.25">
      <c r="B48" s="124" t="s">
        <v>61</v>
      </c>
    </row>
    <row r="50" spans="1:10" ht="25.5" customHeight="1" x14ac:dyDescent="0.2">
      <c r="A50" s="125"/>
      <c r="B50" s="128" t="s">
        <v>18</v>
      </c>
      <c r="C50" s="128" t="s">
        <v>6</v>
      </c>
      <c r="D50" s="129"/>
      <c r="E50" s="129"/>
      <c r="F50" s="130" t="s">
        <v>62</v>
      </c>
      <c r="G50" s="130"/>
      <c r="H50" s="130"/>
      <c r="I50" s="130" t="s">
        <v>31</v>
      </c>
      <c r="J50" s="130" t="s">
        <v>0</v>
      </c>
    </row>
    <row r="51" spans="1:10" ht="25.5" customHeight="1" x14ac:dyDescent="0.2">
      <c r="A51" s="126"/>
      <c r="B51" s="131" t="s">
        <v>63</v>
      </c>
      <c r="C51" s="194" t="s">
        <v>64</v>
      </c>
      <c r="D51" s="195"/>
      <c r="E51" s="195"/>
      <c r="F51" s="136" t="s">
        <v>26</v>
      </c>
      <c r="G51" s="137"/>
      <c r="H51" s="137"/>
      <c r="I51" s="137">
        <f>'1 2 Pol'!G8</f>
        <v>0</v>
      </c>
      <c r="J51" s="134" t="str">
        <f>IF(I80=0,"",I51/I80*100)</f>
        <v/>
      </c>
    </row>
    <row r="52" spans="1:10" ht="25.5" customHeight="1" x14ac:dyDescent="0.2">
      <c r="A52" s="126"/>
      <c r="B52" s="131" t="s">
        <v>65</v>
      </c>
      <c r="C52" s="194" t="s">
        <v>66</v>
      </c>
      <c r="D52" s="195"/>
      <c r="E52" s="195"/>
      <c r="F52" s="136" t="s">
        <v>26</v>
      </c>
      <c r="G52" s="137"/>
      <c r="H52" s="137"/>
      <c r="I52" s="137">
        <f>'1 2 Pol'!G35</f>
        <v>0</v>
      </c>
      <c r="J52" s="134" t="str">
        <f>IF(I80=0,"",I52/I80*100)</f>
        <v/>
      </c>
    </row>
    <row r="53" spans="1:10" ht="25.5" customHeight="1" x14ac:dyDescent="0.2">
      <c r="A53" s="126"/>
      <c r="B53" s="131" t="s">
        <v>67</v>
      </c>
      <c r="C53" s="194" t="s">
        <v>68</v>
      </c>
      <c r="D53" s="195"/>
      <c r="E53" s="195"/>
      <c r="F53" s="136" t="s">
        <v>26</v>
      </c>
      <c r="G53" s="137"/>
      <c r="H53" s="137"/>
      <c r="I53" s="137">
        <f>'1 2 Pol'!G40</f>
        <v>0</v>
      </c>
      <c r="J53" s="134" t="str">
        <f>IF(I80=0,"",I53/I80*100)</f>
        <v/>
      </c>
    </row>
    <row r="54" spans="1:10" ht="25.5" customHeight="1" x14ac:dyDescent="0.2">
      <c r="A54" s="126"/>
      <c r="B54" s="131" t="s">
        <v>69</v>
      </c>
      <c r="C54" s="194" t="s">
        <v>70</v>
      </c>
      <c r="D54" s="195"/>
      <c r="E54" s="195"/>
      <c r="F54" s="136" t="s">
        <v>26</v>
      </c>
      <c r="G54" s="137"/>
      <c r="H54" s="137"/>
      <c r="I54" s="137">
        <f>'1 2 Pol'!G48</f>
        <v>0</v>
      </c>
      <c r="J54" s="134" t="str">
        <f>IF(I80=0,"",I54/I80*100)</f>
        <v/>
      </c>
    </row>
    <row r="55" spans="1:10" ht="25.5" customHeight="1" x14ac:dyDescent="0.2">
      <c r="A55" s="126"/>
      <c r="B55" s="131" t="s">
        <v>71</v>
      </c>
      <c r="C55" s="194" t="s">
        <v>72</v>
      </c>
      <c r="D55" s="195"/>
      <c r="E55" s="195"/>
      <c r="F55" s="136" t="s">
        <v>26</v>
      </c>
      <c r="G55" s="137"/>
      <c r="H55" s="137"/>
      <c r="I55" s="137">
        <f>'1 2 Pol'!G53</f>
        <v>0</v>
      </c>
      <c r="J55" s="134" t="str">
        <f>IF(I80=0,"",I55/I80*100)</f>
        <v/>
      </c>
    </row>
    <row r="56" spans="1:10" ht="25.5" customHeight="1" x14ac:dyDescent="0.2">
      <c r="A56" s="126"/>
      <c r="B56" s="131" t="s">
        <v>57</v>
      </c>
      <c r="C56" s="194" t="s">
        <v>73</v>
      </c>
      <c r="D56" s="195"/>
      <c r="E56" s="195"/>
      <c r="F56" s="136" t="s">
        <v>26</v>
      </c>
      <c r="G56" s="137"/>
      <c r="H56" s="137"/>
      <c r="I56" s="137">
        <f>'1 1 Pol'!G8</f>
        <v>0</v>
      </c>
      <c r="J56" s="134" t="str">
        <f>IF(I80=0,"",I56/I80*100)</f>
        <v/>
      </c>
    </row>
    <row r="57" spans="1:10" ht="25.5" customHeight="1" x14ac:dyDescent="0.2">
      <c r="A57" s="126"/>
      <c r="B57" s="131" t="s">
        <v>74</v>
      </c>
      <c r="C57" s="194" t="s">
        <v>75</v>
      </c>
      <c r="D57" s="195"/>
      <c r="E57" s="195"/>
      <c r="F57" s="136" t="s">
        <v>26</v>
      </c>
      <c r="G57" s="137"/>
      <c r="H57" s="137"/>
      <c r="I57" s="137">
        <f>'1 1 Pol'!G17</f>
        <v>0</v>
      </c>
      <c r="J57" s="134" t="str">
        <f>IF(I80=0,"",I57/I80*100)</f>
        <v/>
      </c>
    </row>
    <row r="58" spans="1:10" ht="25.5" customHeight="1" x14ac:dyDescent="0.2">
      <c r="A58" s="126"/>
      <c r="B58" s="131" t="s">
        <v>76</v>
      </c>
      <c r="C58" s="194" t="s">
        <v>77</v>
      </c>
      <c r="D58" s="195"/>
      <c r="E58" s="195"/>
      <c r="F58" s="136" t="s">
        <v>26</v>
      </c>
      <c r="G58" s="137"/>
      <c r="H58" s="137"/>
      <c r="I58" s="137">
        <f>'1 1 Pol'!G44</f>
        <v>0</v>
      </c>
      <c r="J58" s="134" t="str">
        <f>IF(I80=0,"",I58/I80*100)</f>
        <v/>
      </c>
    </row>
    <row r="59" spans="1:10" ht="25.5" customHeight="1" x14ac:dyDescent="0.2">
      <c r="A59" s="126"/>
      <c r="B59" s="131" t="s">
        <v>78</v>
      </c>
      <c r="C59" s="194" t="s">
        <v>79</v>
      </c>
      <c r="D59" s="195"/>
      <c r="E59" s="195"/>
      <c r="F59" s="136" t="s">
        <v>26</v>
      </c>
      <c r="G59" s="137"/>
      <c r="H59" s="137"/>
      <c r="I59" s="137">
        <f>'1 1 Pol'!G56</f>
        <v>0</v>
      </c>
      <c r="J59" s="134" t="str">
        <f>IF(I80=0,"",I59/I80*100)</f>
        <v/>
      </c>
    </row>
    <row r="60" spans="1:10" ht="25.5" customHeight="1" x14ac:dyDescent="0.2">
      <c r="A60" s="126"/>
      <c r="B60" s="131" t="s">
        <v>80</v>
      </c>
      <c r="C60" s="194" t="s">
        <v>81</v>
      </c>
      <c r="D60" s="195"/>
      <c r="E60" s="195"/>
      <c r="F60" s="136" t="s">
        <v>26</v>
      </c>
      <c r="G60" s="137"/>
      <c r="H60" s="137"/>
      <c r="I60" s="137">
        <f>'1 1 Pol'!G58</f>
        <v>0</v>
      </c>
      <c r="J60" s="134" t="str">
        <f>IF(I80=0,"",I60/I80*100)</f>
        <v/>
      </c>
    </row>
    <row r="61" spans="1:10" ht="25.5" customHeight="1" x14ac:dyDescent="0.2">
      <c r="A61" s="126"/>
      <c r="B61" s="131" t="s">
        <v>82</v>
      </c>
      <c r="C61" s="194" t="s">
        <v>83</v>
      </c>
      <c r="D61" s="195"/>
      <c r="E61" s="195"/>
      <c r="F61" s="136" t="s">
        <v>26</v>
      </c>
      <c r="G61" s="137"/>
      <c r="H61" s="137"/>
      <c r="I61" s="137">
        <f>'1 1 Pol'!G61</f>
        <v>0</v>
      </c>
      <c r="J61" s="134" t="str">
        <f>IF(I80=0,"",I61/I80*100)</f>
        <v/>
      </c>
    </row>
    <row r="62" spans="1:10" ht="25.5" customHeight="1" x14ac:dyDescent="0.2">
      <c r="A62" s="126"/>
      <c r="B62" s="131" t="s">
        <v>84</v>
      </c>
      <c r="C62" s="194" t="s">
        <v>85</v>
      </c>
      <c r="D62" s="195"/>
      <c r="E62" s="195"/>
      <c r="F62" s="136" t="s">
        <v>26</v>
      </c>
      <c r="G62" s="137"/>
      <c r="H62" s="137"/>
      <c r="I62" s="137">
        <f>'1 1 Pol'!G70</f>
        <v>0</v>
      </c>
      <c r="J62" s="134" t="str">
        <f>IF(I80=0,"",I62/I80*100)</f>
        <v/>
      </c>
    </row>
    <row r="63" spans="1:10" ht="25.5" customHeight="1" x14ac:dyDescent="0.2">
      <c r="A63" s="126"/>
      <c r="B63" s="131" t="s">
        <v>86</v>
      </c>
      <c r="C63" s="194" t="s">
        <v>87</v>
      </c>
      <c r="D63" s="195"/>
      <c r="E63" s="195"/>
      <c r="F63" s="136" t="s">
        <v>26</v>
      </c>
      <c r="G63" s="137"/>
      <c r="H63" s="137"/>
      <c r="I63" s="137">
        <f>'1 1 Pol'!G104</f>
        <v>0</v>
      </c>
      <c r="J63" s="134" t="str">
        <f>IF(I80=0,"",I63/I80*100)</f>
        <v/>
      </c>
    </row>
    <row r="64" spans="1:10" ht="25.5" customHeight="1" x14ac:dyDescent="0.2">
      <c r="A64" s="126"/>
      <c r="B64" s="131" t="s">
        <v>88</v>
      </c>
      <c r="C64" s="194" t="s">
        <v>89</v>
      </c>
      <c r="D64" s="195"/>
      <c r="E64" s="195"/>
      <c r="F64" s="136" t="s">
        <v>27</v>
      </c>
      <c r="G64" s="137"/>
      <c r="H64" s="137"/>
      <c r="I64" s="137">
        <f>'1 3 Pol'!G66</f>
        <v>0</v>
      </c>
      <c r="J64" s="134" t="str">
        <f>IF(I80=0,"",I64/I80*100)</f>
        <v/>
      </c>
    </row>
    <row r="65" spans="1:10" ht="25.5" customHeight="1" x14ac:dyDescent="0.2">
      <c r="A65" s="126"/>
      <c r="B65" s="131" t="s">
        <v>90</v>
      </c>
      <c r="C65" s="194" t="s">
        <v>91</v>
      </c>
      <c r="D65" s="195"/>
      <c r="E65" s="195"/>
      <c r="F65" s="136" t="s">
        <v>27</v>
      </c>
      <c r="G65" s="137"/>
      <c r="H65" s="137"/>
      <c r="I65" s="137">
        <f>'1 1 Pol'!G106</f>
        <v>0</v>
      </c>
      <c r="J65" s="134" t="str">
        <f>IF(I80=0,"",I65/I80*100)</f>
        <v/>
      </c>
    </row>
    <row r="66" spans="1:10" ht="25.5" customHeight="1" x14ac:dyDescent="0.2">
      <c r="A66" s="126"/>
      <c r="B66" s="131" t="s">
        <v>92</v>
      </c>
      <c r="C66" s="194" t="s">
        <v>93</v>
      </c>
      <c r="D66" s="195"/>
      <c r="E66" s="195"/>
      <c r="F66" s="136" t="s">
        <v>27</v>
      </c>
      <c r="G66" s="137"/>
      <c r="H66" s="137"/>
      <c r="I66" s="137">
        <f>'1 3 Pol'!G8</f>
        <v>0</v>
      </c>
      <c r="J66" s="134" t="str">
        <f>IF(I80=0,"",I66/I80*100)</f>
        <v/>
      </c>
    </row>
    <row r="67" spans="1:10" ht="25.5" customHeight="1" x14ac:dyDescent="0.2">
      <c r="A67" s="126"/>
      <c r="B67" s="131" t="s">
        <v>94</v>
      </c>
      <c r="C67" s="194" t="s">
        <v>95</v>
      </c>
      <c r="D67" s="195"/>
      <c r="E67" s="195"/>
      <c r="F67" s="136" t="s">
        <v>27</v>
      </c>
      <c r="G67" s="137"/>
      <c r="H67" s="137"/>
      <c r="I67" s="137">
        <f>'1 3 Pol'!G16</f>
        <v>0</v>
      </c>
      <c r="J67" s="134" t="str">
        <f>IF(I80=0,"",I67/I80*100)</f>
        <v/>
      </c>
    </row>
    <row r="68" spans="1:10" ht="25.5" customHeight="1" x14ac:dyDescent="0.2">
      <c r="A68" s="126"/>
      <c r="B68" s="131" t="s">
        <v>96</v>
      </c>
      <c r="C68" s="194" t="s">
        <v>97</v>
      </c>
      <c r="D68" s="195"/>
      <c r="E68" s="195"/>
      <c r="F68" s="136" t="s">
        <v>27</v>
      </c>
      <c r="G68" s="137"/>
      <c r="H68" s="137"/>
      <c r="I68" s="137">
        <f>'1 1 Pol'!G109+'1 3 Pol'!G29</f>
        <v>0</v>
      </c>
      <c r="J68" s="134" t="str">
        <f>IF(I80=0,"",I68/I80*100)</f>
        <v/>
      </c>
    </row>
    <row r="69" spans="1:10" ht="25.5" customHeight="1" x14ac:dyDescent="0.2">
      <c r="A69" s="126"/>
      <c r="B69" s="131" t="s">
        <v>98</v>
      </c>
      <c r="C69" s="194" t="s">
        <v>99</v>
      </c>
      <c r="D69" s="195"/>
      <c r="E69" s="195"/>
      <c r="F69" s="136" t="s">
        <v>27</v>
      </c>
      <c r="G69" s="137"/>
      <c r="H69" s="137"/>
      <c r="I69" s="137">
        <f>'1 3 Pol'!G50</f>
        <v>0</v>
      </c>
      <c r="J69" s="134" t="str">
        <f>IF(I80=0,"",I69/I80*100)</f>
        <v/>
      </c>
    </row>
    <row r="70" spans="1:10" ht="25.5" customHeight="1" x14ac:dyDescent="0.2">
      <c r="A70" s="126"/>
      <c r="B70" s="131" t="s">
        <v>100</v>
      </c>
      <c r="C70" s="194" t="s">
        <v>101</v>
      </c>
      <c r="D70" s="195"/>
      <c r="E70" s="195"/>
      <c r="F70" s="136" t="s">
        <v>27</v>
      </c>
      <c r="G70" s="137"/>
      <c r="H70" s="137"/>
      <c r="I70" s="137">
        <f>'1 1 Pol'!G114</f>
        <v>0</v>
      </c>
      <c r="J70" s="134" t="str">
        <f>IF(I80=0,"",I70/I80*100)</f>
        <v/>
      </c>
    </row>
    <row r="71" spans="1:10" ht="25.5" customHeight="1" x14ac:dyDescent="0.2">
      <c r="A71" s="126"/>
      <c r="B71" s="131" t="s">
        <v>102</v>
      </c>
      <c r="C71" s="194" t="s">
        <v>103</v>
      </c>
      <c r="D71" s="195"/>
      <c r="E71" s="195"/>
      <c r="F71" s="136" t="s">
        <v>27</v>
      </c>
      <c r="G71" s="137"/>
      <c r="H71" s="137"/>
      <c r="I71" s="137">
        <f>'1 1 Pol'!G128</f>
        <v>0</v>
      </c>
      <c r="J71" s="134" t="str">
        <f>IF(I80=0,"",I71/I80*100)</f>
        <v/>
      </c>
    </row>
    <row r="72" spans="1:10" ht="25.5" customHeight="1" x14ac:dyDescent="0.2">
      <c r="A72" s="126"/>
      <c r="B72" s="131" t="s">
        <v>104</v>
      </c>
      <c r="C72" s="194" t="s">
        <v>105</v>
      </c>
      <c r="D72" s="195"/>
      <c r="E72" s="195"/>
      <c r="F72" s="136" t="s">
        <v>27</v>
      </c>
      <c r="G72" s="137"/>
      <c r="H72" s="137"/>
      <c r="I72" s="137">
        <f>'1 1 Pol'!G145</f>
        <v>0</v>
      </c>
      <c r="J72" s="134" t="str">
        <f>IF(I80=0,"",I72/I80*100)</f>
        <v/>
      </c>
    </row>
    <row r="73" spans="1:10" ht="25.5" customHeight="1" x14ac:dyDescent="0.2">
      <c r="A73" s="126"/>
      <c r="B73" s="131" t="s">
        <v>106</v>
      </c>
      <c r="C73" s="194" t="s">
        <v>107</v>
      </c>
      <c r="D73" s="195"/>
      <c r="E73" s="195"/>
      <c r="F73" s="136" t="s">
        <v>27</v>
      </c>
      <c r="G73" s="137"/>
      <c r="H73" s="137"/>
      <c r="I73" s="137">
        <f>'1 1 Pol'!G162</f>
        <v>0</v>
      </c>
      <c r="J73" s="134" t="str">
        <f>IF(I80=0,"",I73/I80*100)</f>
        <v/>
      </c>
    </row>
    <row r="74" spans="1:10" ht="25.5" customHeight="1" x14ac:dyDescent="0.2">
      <c r="A74" s="126"/>
      <c r="B74" s="131" t="s">
        <v>108</v>
      </c>
      <c r="C74" s="194" t="s">
        <v>109</v>
      </c>
      <c r="D74" s="195"/>
      <c r="E74" s="195"/>
      <c r="F74" s="136" t="s">
        <v>27</v>
      </c>
      <c r="G74" s="137"/>
      <c r="H74" s="137"/>
      <c r="I74" s="137">
        <f>'1 1 Pol'!G173</f>
        <v>0</v>
      </c>
      <c r="J74" s="134" t="str">
        <f>IF(I80=0,"",I74/I80*100)</f>
        <v/>
      </c>
    </row>
    <row r="75" spans="1:10" ht="25.5" customHeight="1" x14ac:dyDescent="0.2">
      <c r="A75" s="126"/>
      <c r="B75" s="131" t="s">
        <v>110</v>
      </c>
      <c r="C75" s="194" t="s">
        <v>111</v>
      </c>
      <c r="D75" s="195"/>
      <c r="E75" s="195"/>
      <c r="F75" s="136" t="s">
        <v>27</v>
      </c>
      <c r="G75" s="137"/>
      <c r="H75" s="137"/>
      <c r="I75" s="137">
        <f>'1 1 Pol'!G187</f>
        <v>0</v>
      </c>
      <c r="J75" s="134" t="str">
        <f>IF(I80=0,"",I75/I80*100)</f>
        <v/>
      </c>
    </row>
    <row r="76" spans="1:10" ht="25.5" customHeight="1" x14ac:dyDescent="0.2">
      <c r="A76" s="126"/>
      <c r="B76" s="131" t="s">
        <v>112</v>
      </c>
      <c r="C76" s="194" t="s">
        <v>113</v>
      </c>
      <c r="D76" s="195"/>
      <c r="E76" s="195"/>
      <c r="F76" s="136" t="s">
        <v>27</v>
      </c>
      <c r="G76" s="137"/>
      <c r="H76" s="137"/>
      <c r="I76" s="137">
        <f>'1 1 Pol'!G189</f>
        <v>0</v>
      </c>
      <c r="J76" s="134" t="str">
        <f>IF(I80=0,"",I76/I80*100)</f>
        <v/>
      </c>
    </row>
    <row r="77" spans="1:10" ht="25.5" customHeight="1" x14ac:dyDescent="0.2">
      <c r="A77" s="126"/>
      <c r="B77" s="131" t="s">
        <v>114</v>
      </c>
      <c r="C77" s="194" t="s">
        <v>115</v>
      </c>
      <c r="D77" s="195"/>
      <c r="E77" s="195"/>
      <c r="F77" s="136" t="s">
        <v>28</v>
      </c>
      <c r="G77" s="137"/>
      <c r="H77" s="137"/>
      <c r="I77" s="137">
        <f>'1 3 Pol'!G61</f>
        <v>0</v>
      </c>
      <c r="J77" s="134" t="str">
        <f>IF(I80=0,"",I77/I80*100)</f>
        <v/>
      </c>
    </row>
    <row r="78" spans="1:10" ht="25.5" customHeight="1" x14ac:dyDescent="0.2">
      <c r="A78" s="126"/>
      <c r="B78" s="131" t="s">
        <v>116</v>
      </c>
      <c r="C78" s="194" t="s">
        <v>117</v>
      </c>
      <c r="D78" s="195"/>
      <c r="E78" s="195"/>
      <c r="F78" s="136" t="s">
        <v>118</v>
      </c>
      <c r="G78" s="137"/>
      <c r="H78" s="137"/>
      <c r="I78" s="137">
        <f>'1 1 Pol'!G199</f>
        <v>0</v>
      </c>
      <c r="J78" s="134" t="str">
        <f>IF(I80=0,"",I78/I80*100)</f>
        <v/>
      </c>
    </row>
    <row r="79" spans="1:10" ht="25.5" customHeight="1" x14ac:dyDescent="0.2">
      <c r="A79" s="126"/>
      <c r="B79" s="131" t="s">
        <v>119</v>
      </c>
      <c r="C79" s="194" t="s">
        <v>30</v>
      </c>
      <c r="D79" s="195"/>
      <c r="E79" s="195"/>
      <c r="F79" s="136" t="s">
        <v>119</v>
      </c>
      <c r="G79" s="137"/>
      <c r="H79" s="137"/>
      <c r="I79" s="137">
        <f>'1 1 Pol'!G208+'1 3 Pol'!G71</f>
        <v>0</v>
      </c>
      <c r="J79" s="134" t="str">
        <f>IF(I80=0,"",I79/I80*100)</f>
        <v/>
      </c>
    </row>
    <row r="80" spans="1:10" ht="25.5" customHeight="1" x14ac:dyDescent="0.2">
      <c r="A80" s="127"/>
      <c r="B80" s="132" t="s">
        <v>1</v>
      </c>
      <c r="C80" s="132"/>
      <c r="D80" s="133"/>
      <c r="E80" s="133"/>
      <c r="F80" s="138"/>
      <c r="G80" s="139"/>
      <c r="H80" s="139"/>
      <c r="I80" s="139">
        <f>SUM(I51:I79)</f>
        <v>0</v>
      </c>
      <c r="J80" s="135">
        <f>SUM(J51:J79)</f>
        <v>0</v>
      </c>
    </row>
    <row r="81" spans="6:10" x14ac:dyDescent="0.2">
      <c r="F81" s="91"/>
      <c r="G81" s="90"/>
      <c r="H81" s="91"/>
      <c r="I81" s="90"/>
      <c r="J81" s="92"/>
    </row>
    <row r="82" spans="6:10" x14ac:dyDescent="0.2">
      <c r="F82" s="91"/>
      <c r="G82" s="90"/>
      <c r="H82" s="91"/>
      <c r="I82" s="90"/>
      <c r="J82" s="92"/>
    </row>
    <row r="83" spans="6:10" x14ac:dyDescent="0.2">
      <c r="F83" s="91"/>
      <c r="G83" s="90"/>
      <c r="H83" s="91"/>
      <c r="I83" s="90"/>
      <c r="J83" s="92"/>
    </row>
  </sheetData>
  <sheetProtection algorithmName="SHA-512" hashValue="gl89HuzUDn65M3paJVLP+xtSSI+TMDyPC7EBP/GYsz7dp+ABVfdzy0qs5FGqblu0I3UYn3+6jl4tilrN/0wDhw==" saltValue="p72ki7G1my21UZlVvm1Cz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5" t="s">
        <v>8</v>
      </c>
      <c r="B2" s="74"/>
      <c r="C2" s="241"/>
      <c r="D2" s="241"/>
      <c r="E2" s="241"/>
      <c r="F2" s="241"/>
      <c r="G2" s="242"/>
    </row>
    <row r="3" spans="1:7" ht="24.95" customHeight="1" x14ac:dyDescent="0.2">
      <c r="A3" s="75" t="s">
        <v>9</v>
      </c>
      <c r="B3" s="74"/>
      <c r="C3" s="241"/>
      <c r="D3" s="241"/>
      <c r="E3" s="241"/>
      <c r="F3" s="241"/>
      <c r="G3" s="242"/>
    </row>
    <row r="4" spans="1:7" ht="24.95" customHeight="1" x14ac:dyDescent="0.2">
      <c r="A4" s="75" t="s">
        <v>10</v>
      </c>
      <c r="B4" s="74"/>
      <c r="C4" s="241"/>
      <c r="D4" s="241"/>
      <c r="E4" s="241"/>
      <c r="F4" s="241"/>
      <c r="G4" s="24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</v>
      </c>
      <c r="B1" s="243"/>
      <c r="C1" s="243"/>
      <c r="D1" s="243"/>
      <c r="E1" s="243"/>
      <c r="F1" s="243"/>
      <c r="G1" s="243"/>
      <c r="AG1" t="s">
        <v>121</v>
      </c>
    </row>
    <row r="2" spans="1:60" ht="25.15" customHeight="1" x14ac:dyDescent="0.2">
      <c r="A2" s="142" t="s">
        <v>8</v>
      </c>
      <c r="B2" s="74" t="s">
        <v>43</v>
      </c>
      <c r="C2" s="244" t="s">
        <v>44</v>
      </c>
      <c r="D2" s="245"/>
      <c r="E2" s="245"/>
      <c r="F2" s="245"/>
      <c r="G2" s="246"/>
      <c r="AG2" t="s">
        <v>122</v>
      </c>
    </row>
    <row r="3" spans="1:60" ht="25.15" customHeight="1" x14ac:dyDescent="0.2">
      <c r="A3" s="142" t="s">
        <v>9</v>
      </c>
      <c r="B3" s="74" t="s">
        <v>52</v>
      </c>
      <c r="C3" s="244" t="s">
        <v>53</v>
      </c>
      <c r="D3" s="245"/>
      <c r="E3" s="245"/>
      <c r="F3" s="245"/>
      <c r="G3" s="246"/>
      <c r="AC3" s="89" t="s">
        <v>122</v>
      </c>
      <c r="AG3" t="s">
        <v>123</v>
      </c>
    </row>
    <row r="4" spans="1:60" ht="25.15" customHeight="1" x14ac:dyDescent="0.2">
      <c r="A4" s="143" t="s">
        <v>10</v>
      </c>
      <c r="B4" s="144" t="s">
        <v>52</v>
      </c>
      <c r="C4" s="247" t="s">
        <v>54</v>
      </c>
      <c r="D4" s="248"/>
      <c r="E4" s="248"/>
      <c r="F4" s="248"/>
      <c r="G4" s="249"/>
      <c r="AG4" t="s">
        <v>124</v>
      </c>
    </row>
    <row r="5" spans="1:60" x14ac:dyDescent="0.2">
      <c r="D5" s="141"/>
    </row>
    <row r="6" spans="1:60" ht="38.25" x14ac:dyDescent="0.2">
      <c r="A6" s="146" t="s">
        <v>125</v>
      </c>
      <c r="B6" s="148" t="s">
        <v>126</v>
      </c>
      <c r="C6" s="148" t="s">
        <v>127</v>
      </c>
      <c r="D6" s="147" t="s">
        <v>128</v>
      </c>
      <c r="E6" s="146" t="s">
        <v>129</v>
      </c>
      <c r="F6" s="145" t="s">
        <v>130</v>
      </c>
      <c r="G6" s="146" t="s">
        <v>31</v>
      </c>
      <c r="H6" s="149" t="s">
        <v>32</v>
      </c>
      <c r="I6" s="149" t="s">
        <v>131</v>
      </c>
      <c r="J6" s="149" t="s">
        <v>33</v>
      </c>
      <c r="K6" s="149" t="s">
        <v>132</v>
      </c>
      <c r="L6" s="149" t="s">
        <v>133</v>
      </c>
      <c r="M6" s="149" t="s">
        <v>134</v>
      </c>
      <c r="N6" s="149" t="s">
        <v>135</v>
      </c>
      <c r="O6" s="149" t="s">
        <v>136</v>
      </c>
      <c r="P6" s="149" t="s">
        <v>137</v>
      </c>
      <c r="Q6" s="149" t="s">
        <v>138</v>
      </c>
      <c r="R6" s="149" t="s">
        <v>139</v>
      </c>
      <c r="S6" s="149" t="s">
        <v>140</v>
      </c>
      <c r="T6" s="149" t="s">
        <v>141</v>
      </c>
      <c r="U6" s="149" t="s">
        <v>142</v>
      </c>
      <c r="V6" s="149" t="s">
        <v>143</v>
      </c>
      <c r="W6" s="149" t="s">
        <v>144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5" t="s">
        <v>145</v>
      </c>
      <c r="B8" s="166" t="s">
        <v>57</v>
      </c>
      <c r="C8" s="185" t="s">
        <v>73</v>
      </c>
      <c r="D8" s="167"/>
      <c r="E8" s="168"/>
      <c r="F8" s="169"/>
      <c r="G8" s="170">
        <f>SUMIF(AG9:AG16,"&lt;&gt;NOR",G9:G16)</f>
        <v>0</v>
      </c>
      <c r="H8" s="164"/>
      <c r="I8" s="164">
        <f>SUM(I9:I16)</f>
        <v>0</v>
      </c>
      <c r="J8" s="164"/>
      <c r="K8" s="164">
        <f>SUM(K9:K16)</f>
        <v>0</v>
      </c>
      <c r="L8" s="164"/>
      <c r="M8" s="164">
        <f>SUM(M9:M16)</f>
        <v>0</v>
      </c>
      <c r="N8" s="164"/>
      <c r="O8" s="164">
        <f>SUM(O9:O16)</f>
        <v>1.17</v>
      </c>
      <c r="P8" s="164"/>
      <c r="Q8" s="164">
        <f>SUM(Q9:Q16)</f>
        <v>0</v>
      </c>
      <c r="R8" s="164"/>
      <c r="S8" s="164"/>
      <c r="T8" s="164"/>
      <c r="U8" s="164"/>
      <c r="V8" s="164">
        <f>SUM(V9:V16)</f>
        <v>17.989999999999998</v>
      </c>
      <c r="W8" s="164"/>
      <c r="AG8" t="s">
        <v>146</v>
      </c>
    </row>
    <row r="9" spans="1:60" outlineLevel="1" x14ac:dyDescent="0.2">
      <c r="A9" s="171">
        <v>1</v>
      </c>
      <c r="B9" s="172" t="s">
        <v>147</v>
      </c>
      <c r="C9" s="186" t="s">
        <v>148</v>
      </c>
      <c r="D9" s="173" t="s">
        <v>149</v>
      </c>
      <c r="E9" s="174">
        <v>8.8110000000000017</v>
      </c>
      <c r="F9" s="175"/>
      <c r="G9" s="176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15</v>
      </c>
      <c r="M9" s="160">
        <f>G9*(1+L9/100)</f>
        <v>0</v>
      </c>
      <c r="N9" s="160">
        <v>3.9630000000000006E-2</v>
      </c>
      <c r="O9" s="160">
        <f>ROUND(E9*N9,2)</f>
        <v>0.35</v>
      </c>
      <c r="P9" s="160">
        <v>0</v>
      </c>
      <c r="Q9" s="160">
        <f>ROUND(E9*P9,2)</f>
        <v>0</v>
      </c>
      <c r="R9" s="160"/>
      <c r="S9" s="160" t="s">
        <v>150</v>
      </c>
      <c r="T9" s="160" t="s">
        <v>151</v>
      </c>
      <c r="U9" s="160">
        <v>0.46900000000000003</v>
      </c>
      <c r="V9" s="160">
        <f>ROUND(E9*U9,2)</f>
        <v>4.13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152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187" t="s">
        <v>153</v>
      </c>
      <c r="D10" s="162"/>
      <c r="E10" s="163">
        <v>8.8110000000000017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154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1">
        <v>2</v>
      </c>
      <c r="B11" s="172" t="s">
        <v>155</v>
      </c>
      <c r="C11" s="186" t="s">
        <v>156</v>
      </c>
      <c r="D11" s="173" t="s">
        <v>149</v>
      </c>
      <c r="E11" s="174">
        <v>11.748000000000001</v>
      </c>
      <c r="F11" s="175"/>
      <c r="G11" s="176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15</v>
      </c>
      <c r="M11" s="160">
        <f>G11*(1+L11/100)</f>
        <v>0</v>
      </c>
      <c r="N11" s="160">
        <v>5.2510000000000001E-2</v>
      </c>
      <c r="O11" s="160">
        <f>ROUND(E11*N11,2)</f>
        <v>0.62</v>
      </c>
      <c r="P11" s="160">
        <v>0</v>
      </c>
      <c r="Q11" s="160">
        <f>ROUND(E11*P11,2)</f>
        <v>0</v>
      </c>
      <c r="R11" s="160"/>
      <c r="S11" s="160" t="s">
        <v>150</v>
      </c>
      <c r="T11" s="160" t="s">
        <v>151</v>
      </c>
      <c r="U11" s="160">
        <v>0.52915000000000001</v>
      </c>
      <c r="V11" s="160">
        <f>ROUND(E11*U11,2)</f>
        <v>6.22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152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87" t="s">
        <v>157</v>
      </c>
      <c r="D12" s="162"/>
      <c r="E12" s="163">
        <v>11.748000000000001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154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1">
        <v>3</v>
      </c>
      <c r="B13" s="172" t="s">
        <v>158</v>
      </c>
      <c r="C13" s="186" t="s">
        <v>159</v>
      </c>
      <c r="D13" s="173" t="s">
        <v>160</v>
      </c>
      <c r="E13" s="174">
        <v>16.020000000000003</v>
      </c>
      <c r="F13" s="175"/>
      <c r="G13" s="176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15</v>
      </c>
      <c r="M13" s="160">
        <f>G13*(1+L13/100)</f>
        <v>0</v>
      </c>
      <c r="N13" s="160">
        <v>1.0200000000000001E-3</v>
      </c>
      <c r="O13" s="160">
        <f>ROUND(E13*N13,2)</f>
        <v>0.02</v>
      </c>
      <c r="P13" s="160">
        <v>0</v>
      </c>
      <c r="Q13" s="160">
        <f>ROUND(E13*P13,2)</f>
        <v>0</v>
      </c>
      <c r="R13" s="160"/>
      <c r="S13" s="160" t="s">
        <v>150</v>
      </c>
      <c r="T13" s="160" t="s">
        <v>151</v>
      </c>
      <c r="U13" s="160">
        <v>0.36000000000000004</v>
      </c>
      <c r="V13" s="160">
        <f>ROUND(E13*U13,2)</f>
        <v>5.77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152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87" t="s">
        <v>161</v>
      </c>
      <c r="D14" s="162"/>
      <c r="E14" s="163">
        <v>16.020000000000003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154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1">
        <v>4</v>
      </c>
      <c r="B15" s="172" t="s">
        <v>162</v>
      </c>
      <c r="C15" s="186" t="s">
        <v>163</v>
      </c>
      <c r="D15" s="173" t="s">
        <v>149</v>
      </c>
      <c r="E15" s="174">
        <v>2.403</v>
      </c>
      <c r="F15" s="175"/>
      <c r="G15" s="176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15</v>
      </c>
      <c r="M15" s="160">
        <f>G15*(1+L15/100)</f>
        <v>0</v>
      </c>
      <c r="N15" s="160">
        <v>7.3920000000000013E-2</v>
      </c>
      <c r="O15" s="160">
        <f>ROUND(E15*N15,2)</f>
        <v>0.18</v>
      </c>
      <c r="P15" s="160">
        <v>0</v>
      </c>
      <c r="Q15" s="160">
        <f>ROUND(E15*P15,2)</f>
        <v>0</v>
      </c>
      <c r="R15" s="160"/>
      <c r="S15" s="160" t="s">
        <v>150</v>
      </c>
      <c r="T15" s="160" t="s">
        <v>151</v>
      </c>
      <c r="U15" s="160">
        <v>0.77700000000000002</v>
      </c>
      <c r="V15" s="160">
        <f>ROUND(E15*U15,2)</f>
        <v>1.87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152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87" t="s">
        <v>164</v>
      </c>
      <c r="D16" s="162"/>
      <c r="E16" s="163">
        <v>2.403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154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x14ac:dyDescent="0.2">
      <c r="A17" s="165" t="s">
        <v>145</v>
      </c>
      <c r="B17" s="166" t="s">
        <v>74</v>
      </c>
      <c r="C17" s="185" t="s">
        <v>75</v>
      </c>
      <c r="D17" s="167"/>
      <c r="E17" s="168"/>
      <c r="F17" s="169"/>
      <c r="G17" s="170">
        <f>SUMIF(AG18:AG43,"&lt;&gt;NOR",G18:G43)</f>
        <v>0</v>
      </c>
      <c r="H17" s="164"/>
      <c r="I17" s="164">
        <f>SUM(I18:I43)</f>
        <v>0</v>
      </c>
      <c r="J17" s="164"/>
      <c r="K17" s="164">
        <f>SUM(K18:K43)</f>
        <v>0</v>
      </c>
      <c r="L17" s="164"/>
      <c r="M17" s="164">
        <f>SUM(M18:M43)</f>
        <v>0</v>
      </c>
      <c r="N17" s="164"/>
      <c r="O17" s="164">
        <f>SUM(O18:O43)</f>
        <v>2.16</v>
      </c>
      <c r="P17" s="164"/>
      <c r="Q17" s="164">
        <f>SUM(Q18:Q43)</f>
        <v>0</v>
      </c>
      <c r="R17" s="164"/>
      <c r="S17" s="164"/>
      <c r="T17" s="164"/>
      <c r="U17" s="164"/>
      <c r="V17" s="164">
        <f>SUM(V18:V43)</f>
        <v>85.87</v>
      </c>
      <c r="W17" s="164"/>
      <c r="AG17" t="s">
        <v>146</v>
      </c>
    </row>
    <row r="18" spans="1:60" outlineLevel="1" x14ac:dyDescent="0.2">
      <c r="A18" s="171">
        <v>5</v>
      </c>
      <c r="B18" s="172" t="s">
        <v>165</v>
      </c>
      <c r="C18" s="186" t="s">
        <v>166</v>
      </c>
      <c r="D18" s="173" t="s">
        <v>149</v>
      </c>
      <c r="E18" s="174">
        <v>4.0730000000000004</v>
      </c>
      <c r="F18" s="175"/>
      <c r="G18" s="176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15</v>
      </c>
      <c r="M18" s="160">
        <f>G18*(1+L18/100)</f>
        <v>0</v>
      </c>
      <c r="N18" s="160">
        <v>2.6000000000000002E-2</v>
      </c>
      <c r="O18" s="160">
        <f>ROUND(E18*N18,2)</f>
        <v>0.11</v>
      </c>
      <c r="P18" s="160">
        <v>0</v>
      </c>
      <c r="Q18" s="160">
        <f>ROUND(E18*P18,2)</f>
        <v>0</v>
      </c>
      <c r="R18" s="160"/>
      <c r="S18" s="160" t="s">
        <v>150</v>
      </c>
      <c r="T18" s="160" t="s">
        <v>151</v>
      </c>
      <c r="U18" s="160">
        <v>0.42000000000000004</v>
      </c>
      <c r="V18" s="160">
        <f>ROUND(E18*U18,2)</f>
        <v>1.71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152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87" t="s">
        <v>167</v>
      </c>
      <c r="D19" s="162"/>
      <c r="E19" s="163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154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87" t="s">
        <v>168</v>
      </c>
      <c r="D20" s="162"/>
      <c r="E20" s="163">
        <v>2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154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87" t="s">
        <v>169</v>
      </c>
      <c r="D21" s="162"/>
      <c r="E21" s="163">
        <v>2.0730000000000004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154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2.5" outlineLevel="1" x14ac:dyDescent="0.2">
      <c r="A22" s="171">
        <v>6</v>
      </c>
      <c r="B22" s="172" t="s">
        <v>170</v>
      </c>
      <c r="C22" s="186" t="s">
        <v>171</v>
      </c>
      <c r="D22" s="173" t="s">
        <v>149</v>
      </c>
      <c r="E22" s="174">
        <v>52.5</v>
      </c>
      <c r="F22" s="175"/>
      <c r="G22" s="176">
        <f>ROUND(E22*F22,2)</f>
        <v>0</v>
      </c>
      <c r="H22" s="161"/>
      <c r="I22" s="160">
        <f>ROUND(E22*H22,2)</f>
        <v>0</v>
      </c>
      <c r="J22" s="161"/>
      <c r="K22" s="160">
        <f>ROUND(E22*J22,2)</f>
        <v>0</v>
      </c>
      <c r="L22" s="160">
        <v>15</v>
      </c>
      <c r="M22" s="160">
        <f>G22*(1+L22/100)</f>
        <v>0</v>
      </c>
      <c r="N22" s="160">
        <v>4.1200000000000004E-3</v>
      </c>
      <c r="O22" s="160">
        <f>ROUND(E22*N22,2)</f>
        <v>0.22</v>
      </c>
      <c r="P22" s="160">
        <v>0</v>
      </c>
      <c r="Q22" s="160">
        <f>ROUND(E22*P22,2)</f>
        <v>0</v>
      </c>
      <c r="R22" s="160"/>
      <c r="S22" s="160" t="s">
        <v>150</v>
      </c>
      <c r="T22" s="160" t="s">
        <v>151</v>
      </c>
      <c r="U22" s="160">
        <v>0.19351000000000002</v>
      </c>
      <c r="V22" s="160">
        <f>ROUND(E22*U22,2)</f>
        <v>10.16</v>
      </c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152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87" t="s">
        <v>172</v>
      </c>
      <c r="D23" s="162"/>
      <c r="E23" s="163">
        <v>52.5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154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 x14ac:dyDescent="0.2">
      <c r="A24" s="171">
        <v>7</v>
      </c>
      <c r="B24" s="172" t="s">
        <v>173</v>
      </c>
      <c r="C24" s="186" t="s">
        <v>174</v>
      </c>
      <c r="D24" s="173" t="s">
        <v>160</v>
      </c>
      <c r="E24" s="174">
        <v>16.900000000000002</v>
      </c>
      <c r="F24" s="175"/>
      <c r="G24" s="176">
        <f>ROUND(E24*F24,2)</f>
        <v>0</v>
      </c>
      <c r="H24" s="161"/>
      <c r="I24" s="160">
        <f>ROUND(E24*H24,2)</f>
        <v>0</v>
      </c>
      <c r="J24" s="161"/>
      <c r="K24" s="160">
        <f>ROUND(E24*J24,2)</f>
        <v>0</v>
      </c>
      <c r="L24" s="160">
        <v>15</v>
      </c>
      <c r="M24" s="160">
        <f>G24*(1+L24/100)</f>
        <v>0</v>
      </c>
      <c r="N24" s="160">
        <v>2.3800000000000002E-3</v>
      </c>
      <c r="O24" s="160">
        <f>ROUND(E24*N24,2)</f>
        <v>0.04</v>
      </c>
      <c r="P24" s="160">
        <v>0</v>
      </c>
      <c r="Q24" s="160">
        <f>ROUND(E24*P24,2)</f>
        <v>0</v>
      </c>
      <c r="R24" s="160"/>
      <c r="S24" s="160" t="s">
        <v>150</v>
      </c>
      <c r="T24" s="160" t="s">
        <v>151</v>
      </c>
      <c r="U24" s="160">
        <v>0.18233000000000002</v>
      </c>
      <c r="V24" s="160">
        <f>ROUND(E24*U24,2)</f>
        <v>3.08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152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87" t="s">
        <v>175</v>
      </c>
      <c r="D25" s="162"/>
      <c r="E25" s="163">
        <v>3.1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154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87" t="s">
        <v>176</v>
      </c>
      <c r="D26" s="162"/>
      <c r="E26" s="163">
        <v>6.2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154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87" t="s">
        <v>177</v>
      </c>
      <c r="D27" s="162"/>
      <c r="E27" s="163">
        <v>7.6000000000000005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154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71">
        <v>8</v>
      </c>
      <c r="B28" s="172" t="s">
        <v>178</v>
      </c>
      <c r="C28" s="186" t="s">
        <v>179</v>
      </c>
      <c r="D28" s="173" t="s">
        <v>149</v>
      </c>
      <c r="E28" s="174">
        <v>136.66770000000002</v>
      </c>
      <c r="F28" s="175"/>
      <c r="G28" s="176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15</v>
      </c>
      <c r="M28" s="160">
        <f>G28*(1+L28/100)</f>
        <v>0</v>
      </c>
      <c r="N28" s="160">
        <v>1.038E-2</v>
      </c>
      <c r="O28" s="160">
        <f>ROUND(E28*N28,2)</f>
        <v>1.42</v>
      </c>
      <c r="P28" s="160">
        <v>0</v>
      </c>
      <c r="Q28" s="160">
        <f>ROUND(E28*P28,2)</f>
        <v>0</v>
      </c>
      <c r="R28" s="160"/>
      <c r="S28" s="160" t="s">
        <v>150</v>
      </c>
      <c r="T28" s="160" t="s">
        <v>151</v>
      </c>
      <c r="U28" s="160">
        <v>0.33688000000000001</v>
      </c>
      <c r="V28" s="160">
        <f>ROUND(E28*U28,2)</f>
        <v>46.04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152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57"/>
      <c r="B29" s="158"/>
      <c r="C29" s="187" t="s">
        <v>180</v>
      </c>
      <c r="D29" s="162"/>
      <c r="E29" s="163">
        <v>21.5304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154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87" t="s">
        <v>181</v>
      </c>
      <c r="D30" s="162"/>
      <c r="E30" s="163">
        <v>1.9795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154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87" t="s">
        <v>182</v>
      </c>
      <c r="D31" s="162"/>
      <c r="E31" s="163">
        <v>0.88350000000000006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154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87" t="s">
        <v>183</v>
      </c>
      <c r="D32" s="162"/>
      <c r="E32" s="163">
        <v>42.532400000000003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154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87" t="s">
        <v>184</v>
      </c>
      <c r="D33" s="162"/>
      <c r="E33" s="163">
        <v>25.918500000000002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154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187" t="s">
        <v>185</v>
      </c>
      <c r="D34" s="162"/>
      <c r="E34" s="163">
        <v>43.823400000000007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154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1">
        <v>9</v>
      </c>
      <c r="B35" s="172" t="s">
        <v>186</v>
      </c>
      <c r="C35" s="186" t="s">
        <v>187</v>
      </c>
      <c r="D35" s="173" t="s">
        <v>149</v>
      </c>
      <c r="E35" s="174">
        <v>14.798500000000001</v>
      </c>
      <c r="F35" s="175"/>
      <c r="G35" s="176">
        <f>ROUND(E35*F35,2)</f>
        <v>0</v>
      </c>
      <c r="H35" s="161"/>
      <c r="I35" s="160">
        <f>ROUND(E35*H35,2)</f>
        <v>0</v>
      </c>
      <c r="J35" s="161"/>
      <c r="K35" s="160">
        <f>ROUND(E35*J35,2)</f>
        <v>0</v>
      </c>
      <c r="L35" s="160">
        <v>15</v>
      </c>
      <c r="M35" s="160">
        <f>G35*(1+L35/100)</f>
        <v>0</v>
      </c>
      <c r="N35" s="160">
        <v>1.3120000000000001E-2</v>
      </c>
      <c r="O35" s="160">
        <f>ROUND(E35*N35,2)</f>
        <v>0.19</v>
      </c>
      <c r="P35" s="160">
        <v>0</v>
      </c>
      <c r="Q35" s="160">
        <f>ROUND(E35*P35,2)</f>
        <v>0</v>
      </c>
      <c r="R35" s="160"/>
      <c r="S35" s="160" t="s">
        <v>150</v>
      </c>
      <c r="T35" s="160" t="s">
        <v>151</v>
      </c>
      <c r="U35" s="160">
        <v>0.47000000000000003</v>
      </c>
      <c r="V35" s="160">
        <f>ROUND(E35*U35,2)</f>
        <v>6.96</v>
      </c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152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87" t="s">
        <v>181</v>
      </c>
      <c r="D36" s="162"/>
      <c r="E36" s="163">
        <v>1.9795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154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87" t="s">
        <v>188</v>
      </c>
      <c r="D37" s="162"/>
      <c r="E37" s="163">
        <v>2.7645000000000004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154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87" t="s">
        <v>189</v>
      </c>
      <c r="D38" s="162"/>
      <c r="E38" s="163">
        <v>10.054500000000001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154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 x14ac:dyDescent="0.2">
      <c r="A39" s="171">
        <v>10</v>
      </c>
      <c r="B39" s="172" t="s">
        <v>190</v>
      </c>
      <c r="C39" s="186" t="s">
        <v>191</v>
      </c>
      <c r="D39" s="173" t="s">
        <v>149</v>
      </c>
      <c r="E39" s="174">
        <v>49.503500000000003</v>
      </c>
      <c r="F39" s="175"/>
      <c r="G39" s="176">
        <f>ROUND(E39*F39,2)</f>
        <v>0</v>
      </c>
      <c r="H39" s="161"/>
      <c r="I39" s="160">
        <f>ROUND(E39*H39,2)</f>
        <v>0</v>
      </c>
      <c r="J39" s="161"/>
      <c r="K39" s="160">
        <f>ROUND(E39*J39,2)</f>
        <v>0</v>
      </c>
      <c r="L39" s="160">
        <v>15</v>
      </c>
      <c r="M39" s="160">
        <f>G39*(1+L39/100)</f>
        <v>0</v>
      </c>
      <c r="N39" s="160">
        <v>3.6700000000000001E-3</v>
      </c>
      <c r="O39" s="160">
        <f>ROUND(E39*N39,2)</f>
        <v>0.18</v>
      </c>
      <c r="P39" s="160">
        <v>0</v>
      </c>
      <c r="Q39" s="160">
        <f>ROUND(E39*P39,2)</f>
        <v>0</v>
      </c>
      <c r="R39" s="160"/>
      <c r="S39" s="160" t="s">
        <v>150</v>
      </c>
      <c r="T39" s="160" t="s">
        <v>151</v>
      </c>
      <c r="U39" s="160">
        <v>0.36200000000000004</v>
      </c>
      <c r="V39" s="160">
        <f>ROUND(E39*U39,2)</f>
        <v>17.920000000000002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152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87" t="s">
        <v>192</v>
      </c>
      <c r="D40" s="162"/>
      <c r="E40" s="163">
        <v>4.9395000000000007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154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87" t="s">
        <v>193</v>
      </c>
      <c r="D41" s="162"/>
      <c r="E41" s="163">
        <v>12.9495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154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187" t="s">
        <v>194</v>
      </c>
      <c r="D42" s="162"/>
      <c r="E42" s="163">
        <v>11.614500000000001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154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87" t="s">
        <v>195</v>
      </c>
      <c r="D43" s="162"/>
      <c r="E43" s="163">
        <v>20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154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x14ac:dyDescent="0.2">
      <c r="A44" s="165" t="s">
        <v>145</v>
      </c>
      <c r="B44" s="166" t="s">
        <v>76</v>
      </c>
      <c r="C44" s="185" t="s">
        <v>77</v>
      </c>
      <c r="D44" s="167"/>
      <c r="E44" s="168"/>
      <c r="F44" s="169"/>
      <c r="G44" s="170">
        <f>SUMIF(AG45:AG55,"&lt;&gt;NOR",G45:G55)</f>
        <v>0</v>
      </c>
      <c r="H44" s="164"/>
      <c r="I44" s="164">
        <f>SUM(I45:I55)</f>
        <v>0</v>
      </c>
      <c r="J44" s="164"/>
      <c r="K44" s="164">
        <f>SUM(K45:K55)</f>
        <v>0</v>
      </c>
      <c r="L44" s="164"/>
      <c r="M44" s="164">
        <f>SUM(M45:M55)</f>
        <v>0</v>
      </c>
      <c r="N44" s="164"/>
      <c r="O44" s="164">
        <f>SUM(O45:O55)</f>
        <v>1.59</v>
      </c>
      <c r="P44" s="164"/>
      <c r="Q44" s="164">
        <f>SUM(Q45:Q55)</f>
        <v>0</v>
      </c>
      <c r="R44" s="164"/>
      <c r="S44" s="164"/>
      <c r="T44" s="164"/>
      <c r="U44" s="164"/>
      <c r="V44" s="164">
        <f>SUM(V45:V55)</f>
        <v>25.36</v>
      </c>
      <c r="W44" s="164"/>
      <c r="AG44" t="s">
        <v>146</v>
      </c>
    </row>
    <row r="45" spans="1:60" outlineLevel="1" x14ac:dyDescent="0.2">
      <c r="A45" s="171">
        <v>11</v>
      </c>
      <c r="B45" s="172" t="s">
        <v>196</v>
      </c>
      <c r="C45" s="186" t="s">
        <v>197</v>
      </c>
      <c r="D45" s="173" t="s">
        <v>149</v>
      </c>
      <c r="E45" s="174">
        <v>52.5</v>
      </c>
      <c r="F45" s="175"/>
      <c r="G45" s="176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15</v>
      </c>
      <c r="M45" s="160">
        <f>G45*(1+L45/100)</f>
        <v>0</v>
      </c>
      <c r="N45" s="160">
        <v>2.1000000000000001E-4</v>
      </c>
      <c r="O45" s="160">
        <f>ROUND(E45*N45,2)</f>
        <v>0.01</v>
      </c>
      <c r="P45" s="160">
        <v>0</v>
      </c>
      <c r="Q45" s="160">
        <f>ROUND(E45*P45,2)</f>
        <v>0</v>
      </c>
      <c r="R45" s="160"/>
      <c r="S45" s="160" t="s">
        <v>150</v>
      </c>
      <c r="T45" s="160" t="s">
        <v>151</v>
      </c>
      <c r="U45" s="160">
        <v>9.0000000000000011E-2</v>
      </c>
      <c r="V45" s="160">
        <f>ROUND(E45*U45,2)</f>
        <v>4.7300000000000004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152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87" t="s">
        <v>198</v>
      </c>
      <c r="D46" s="162"/>
      <c r="E46" s="163">
        <v>2.5500000000000003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154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187" t="s">
        <v>199</v>
      </c>
      <c r="D47" s="162"/>
      <c r="E47" s="163">
        <v>0.85000000000000009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154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87" t="s">
        <v>200</v>
      </c>
      <c r="D48" s="162"/>
      <c r="E48" s="163">
        <v>13.440000000000001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154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87" t="s">
        <v>201</v>
      </c>
      <c r="D49" s="162"/>
      <c r="E49" s="163">
        <v>35.660000000000004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154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71">
        <v>12</v>
      </c>
      <c r="B50" s="172" t="s">
        <v>202</v>
      </c>
      <c r="C50" s="186" t="s">
        <v>203</v>
      </c>
      <c r="D50" s="173" t="s">
        <v>149</v>
      </c>
      <c r="E50" s="174">
        <v>16.840000000000003</v>
      </c>
      <c r="F50" s="175"/>
      <c r="G50" s="176">
        <f>ROUND(E50*F50,2)</f>
        <v>0</v>
      </c>
      <c r="H50" s="161"/>
      <c r="I50" s="160">
        <f>ROUND(E50*H50,2)</f>
        <v>0</v>
      </c>
      <c r="J50" s="161"/>
      <c r="K50" s="160">
        <f>ROUND(E50*J50,2)</f>
        <v>0</v>
      </c>
      <c r="L50" s="160">
        <v>15</v>
      </c>
      <c r="M50" s="160">
        <f>G50*(1+L50/100)</f>
        <v>0</v>
      </c>
      <c r="N50" s="160">
        <v>1.8060000000000003E-2</v>
      </c>
      <c r="O50" s="160">
        <f>ROUND(E50*N50,2)</f>
        <v>0.3</v>
      </c>
      <c r="P50" s="160">
        <v>0</v>
      </c>
      <c r="Q50" s="160">
        <f>ROUND(E50*P50,2)</f>
        <v>0</v>
      </c>
      <c r="R50" s="160"/>
      <c r="S50" s="160" t="s">
        <v>151</v>
      </c>
      <c r="T50" s="160" t="s">
        <v>151</v>
      </c>
      <c r="U50" s="160">
        <v>0.37200000000000005</v>
      </c>
      <c r="V50" s="160">
        <f>ROUND(E50*U50,2)</f>
        <v>6.26</v>
      </c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152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187" t="s">
        <v>198</v>
      </c>
      <c r="D51" s="162"/>
      <c r="E51" s="163">
        <v>2.5500000000000003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154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/>
      <c r="B52" s="158"/>
      <c r="C52" s="187" t="s">
        <v>199</v>
      </c>
      <c r="D52" s="162"/>
      <c r="E52" s="163">
        <v>0.85000000000000009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154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87" t="s">
        <v>200</v>
      </c>
      <c r="D53" s="162"/>
      <c r="E53" s="163">
        <v>13.440000000000001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154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2.5" outlineLevel="1" x14ac:dyDescent="0.2">
      <c r="A54" s="171">
        <v>13</v>
      </c>
      <c r="B54" s="172" t="s">
        <v>204</v>
      </c>
      <c r="C54" s="186" t="s">
        <v>205</v>
      </c>
      <c r="D54" s="173" t="s">
        <v>149</v>
      </c>
      <c r="E54" s="174">
        <v>35.660000000000004</v>
      </c>
      <c r="F54" s="175"/>
      <c r="G54" s="176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15</v>
      </c>
      <c r="M54" s="160">
        <f>G54*(1+L54/100)</f>
        <v>0</v>
      </c>
      <c r="N54" s="160">
        <v>3.5910000000000004E-2</v>
      </c>
      <c r="O54" s="160">
        <f>ROUND(E54*N54,2)</f>
        <v>1.28</v>
      </c>
      <c r="P54" s="160">
        <v>0</v>
      </c>
      <c r="Q54" s="160">
        <f>ROUND(E54*P54,2)</f>
        <v>0</v>
      </c>
      <c r="R54" s="160"/>
      <c r="S54" s="160" t="s">
        <v>151</v>
      </c>
      <c r="T54" s="160" t="s">
        <v>151</v>
      </c>
      <c r="U54" s="160">
        <v>0.40300000000000002</v>
      </c>
      <c r="V54" s="160">
        <f>ROUND(E54*U54,2)</f>
        <v>14.37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152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87" t="s">
        <v>201</v>
      </c>
      <c r="D55" s="162"/>
      <c r="E55" s="163">
        <v>35.660000000000004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154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x14ac:dyDescent="0.2">
      <c r="A56" s="165" t="s">
        <v>145</v>
      </c>
      <c r="B56" s="166" t="s">
        <v>78</v>
      </c>
      <c r="C56" s="185" t="s">
        <v>79</v>
      </c>
      <c r="D56" s="167"/>
      <c r="E56" s="168"/>
      <c r="F56" s="169"/>
      <c r="G56" s="170">
        <f>SUMIF(AG57:AG57,"&lt;&gt;NOR",G57:G57)</f>
        <v>0</v>
      </c>
      <c r="H56" s="164"/>
      <c r="I56" s="164">
        <f>SUM(I57:I57)</f>
        <v>0</v>
      </c>
      <c r="J56" s="164"/>
      <c r="K56" s="164">
        <f>SUM(K57:K57)</f>
        <v>0</v>
      </c>
      <c r="L56" s="164"/>
      <c r="M56" s="164">
        <f>SUM(M57:M57)</f>
        <v>0</v>
      </c>
      <c r="N56" s="164"/>
      <c r="O56" s="164">
        <f>SUM(O57:O57)</f>
        <v>0.06</v>
      </c>
      <c r="P56" s="164"/>
      <c r="Q56" s="164">
        <f>SUM(Q57:Q57)</f>
        <v>0</v>
      </c>
      <c r="R56" s="164"/>
      <c r="S56" s="164"/>
      <c r="T56" s="164"/>
      <c r="U56" s="164"/>
      <c r="V56" s="164">
        <f>SUM(V57:V57)</f>
        <v>2.1</v>
      </c>
      <c r="W56" s="164"/>
      <c r="AG56" t="s">
        <v>146</v>
      </c>
    </row>
    <row r="57" spans="1:60" ht="22.5" outlineLevel="1" x14ac:dyDescent="0.2">
      <c r="A57" s="177">
        <v>14</v>
      </c>
      <c r="B57" s="178" t="s">
        <v>206</v>
      </c>
      <c r="C57" s="188" t="s">
        <v>207</v>
      </c>
      <c r="D57" s="179" t="s">
        <v>208</v>
      </c>
      <c r="E57" s="180">
        <v>1</v>
      </c>
      <c r="F57" s="181"/>
      <c r="G57" s="182">
        <f>ROUND(E57*F57,2)</f>
        <v>0</v>
      </c>
      <c r="H57" s="161"/>
      <c r="I57" s="160">
        <f>ROUND(E57*H57,2)</f>
        <v>0</v>
      </c>
      <c r="J57" s="161"/>
      <c r="K57" s="160">
        <f>ROUND(E57*J57,2)</f>
        <v>0</v>
      </c>
      <c r="L57" s="160">
        <v>15</v>
      </c>
      <c r="M57" s="160">
        <f>G57*(1+L57/100)</f>
        <v>0</v>
      </c>
      <c r="N57" s="160">
        <v>6.4010000000000011E-2</v>
      </c>
      <c r="O57" s="160">
        <f>ROUND(E57*N57,2)</f>
        <v>0.06</v>
      </c>
      <c r="P57" s="160">
        <v>0</v>
      </c>
      <c r="Q57" s="160">
        <f>ROUND(E57*P57,2)</f>
        <v>0</v>
      </c>
      <c r="R57" s="160"/>
      <c r="S57" s="160" t="s">
        <v>150</v>
      </c>
      <c r="T57" s="160" t="s">
        <v>151</v>
      </c>
      <c r="U57" s="160">
        <v>2.0970000000000004</v>
      </c>
      <c r="V57" s="160">
        <f>ROUND(E57*U57,2)</f>
        <v>2.1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152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x14ac:dyDescent="0.2">
      <c r="A58" s="165" t="s">
        <v>145</v>
      </c>
      <c r="B58" s="166" t="s">
        <v>80</v>
      </c>
      <c r="C58" s="185" t="s">
        <v>81</v>
      </c>
      <c r="D58" s="167"/>
      <c r="E58" s="168"/>
      <c r="F58" s="169"/>
      <c r="G58" s="170">
        <f>SUMIF(AG59:AG60,"&lt;&gt;NOR",G59:G60)</f>
        <v>0</v>
      </c>
      <c r="H58" s="164"/>
      <c r="I58" s="164">
        <f>SUM(I59:I60)</f>
        <v>0</v>
      </c>
      <c r="J58" s="164"/>
      <c r="K58" s="164">
        <f>SUM(K59:K60)</f>
        <v>0</v>
      </c>
      <c r="L58" s="164"/>
      <c r="M58" s="164">
        <f>SUM(M59:M60)</f>
        <v>0</v>
      </c>
      <c r="N58" s="164"/>
      <c r="O58" s="164">
        <f>SUM(O59:O60)</f>
        <v>0.08</v>
      </c>
      <c r="P58" s="164"/>
      <c r="Q58" s="164">
        <f>SUM(Q59:Q60)</f>
        <v>0</v>
      </c>
      <c r="R58" s="164"/>
      <c r="S58" s="164"/>
      <c r="T58" s="164"/>
      <c r="U58" s="164"/>
      <c r="V58" s="164">
        <f>SUM(V59:V60)</f>
        <v>11.24</v>
      </c>
      <c r="W58" s="164"/>
      <c r="AG58" t="s">
        <v>146</v>
      </c>
    </row>
    <row r="59" spans="1:60" outlineLevel="1" x14ac:dyDescent="0.2">
      <c r="A59" s="171">
        <v>15</v>
      </c>
      <c r="B59" s="172" t="s">
        <v>209</v>
      </c>
      <c r="C59" s="186" t="s">
        <v>210</v>
      </c>
      <c r="D59" s="173" t="s">
        <v>149</v>
      </c>
      <c r="E59" s="174">
        <v>52.5</v>
      </c>
      <c r="F59" s="175"/>
      <c r="G59" s="176">
        <f>ROUND(E59*F59,2)</f>
        <v>0</v>
      </c>
      <c r="H59" s="161"/>
      <c r="I59" s="160">
        <f>ROUND(E59*H59,2)</f>
        <v>0</v>
      </c>
      <c r="J59" s="161"/>
      <c r="K59" s="160">
        <f>ROUND(E59*J59,2)</f>
        <v>0</v>
      </c>
      <c r="L59" s="160">
        <v>15</v>
      </c>
      <c r="M59" s="160">
        <f>G59*(1+L59/100)</f>
        <v>0</v>
      </c>
      <c r="N59" s="160">
        <v>1.58E-3</v>
      </c>
      <c r="O59" s="160">
        <f>ROUND(E59*N59,2)</f>
        <v>0.08</v>
      </c>
      <c r="P59" s="160">
        <v>0</v>
      </c>
      <c r="Q59" s="160">
        <f>ROUND(E59*P59,2)</f>
        <v>0</v>
      </c>
      <c r="R59" s="160"/>
      <c r="S59" s="160" t="s">
        <v>150</v>
      </c>
      <c r="T59" s="160" t="s">
        <v>151</v>
      </c>
      <c r="U59" s="160">
        <v>0.21400000000000002</v>
      </c>
      <c r="V59" s="160">
        <f>ROUND(E59*U59,2)</f>
        <v>11.24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211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187" t="s">
        <v>172</v>
      </c>
      <c r="D60" s="162"/>
      <c r="E60" s="163">
        <v>52.5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154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25.5" x14ac:dyDescent="0.2">
      <c r="A61" s="165" t="s">
        <v>145</v>
      </c>
      <c r="B61" s="166" t="s">
        <v>82</v>
      </c>
      <c r="C61" s="185" t="s">
        <v>83</v>
      </c>
      <c r="D61" s="167"/>
      <c r="E61" s="168"/>
      <c r="F61" s="169"/>
      <c r="G61" s="170">
        <f>SUMIF(AG62:AG69,"&lt;&gt;NOR",G62:G69)</f>
        <v>0</v>
      </c>
      <c r="H61" s="164"/>
      <c r="I61" s="164">
        <f>SUM(I62:I69)</f>
        <v>0</v>
      </c>
      <c r="J61" s="164"/>
      <c r="K61" s="164">
        <f>SUM(K62:K69)</f>
        <v>0</v>
      </c>
      <c r="L61" s="164"/>
      <c r="M61" s="164">
        <f>SUM(M62:M69)</f>
        <v>0</v>
      </c>
      <c r="N61" s="164"/>
      <c r="O61" s="164">
        <f>SUM(O62:O69)</f>
        <v>0</v>
      </c>
      <c r="P61" s="164"/>
      <c r="Q61" s="164">
        <f>SUM(Q62:Q69)</f>
        <v>0</v>
      </c>
      <c r="R61" s="164"/>
      <c r="S61" s="164"/>
      <c r="T61" s="164"/>
      <c r="U61" s="164"/>
      <c r="V61" s="164">
        <f>SUM(V62:V69)</f>
        <v>0</v>
      </c>
      <c r="W61" s="164"/>
      <c r="AG61" t="s">
        <v>146</v>
      </c>
    </row>
    <row r="62" spans="1:60" outlineLevel="1" x14ac:dyDescent="0.2">
      <c r="A62" s="171">
        <v>16</v>
      </c>
      <c r="B62" s="172" t="s">
        <v>212</v>
      </c>
      <c r="C62" s="186" t="s">
        <v>213</v>
      </c>
      <c r="D62" s="173" t="s">
        <v>149</v>
      </c>
      <c r="E62" s="174">
        <v>52.5</v>
      </c>
      <c r="F62" s="175"/>
      <c r="G62" s="176">
        <f>ROUND(E62*F62,2)</f>
        <v>0</v>
      </c>
      <c r="H62" s="161"/>
      <c r="I62" s="160">
        <f>ROUND(E62*H62,2)</f>
        <v>0</v>
      </c>
      <c r="J62" s="161"/>
      <c r="K62" s="160">
        <f>ROUND(E62*J62,2)</f>
        <v>0</v>
      </c>
      <c r="L62" s="160">
        <v>15</v>
      </c>
      <c r="M62" s="160">
        <f>G62*(1+L62/100)</f>
        <v>0</v>
      </c>
      <c r="N62" s="160">
        <v>0</v>
      </c>
      <c r="O62" s="160">
        <f>ROUND(E62*N62,2)</f>
        <v>0</v>
      </c>
      <c r="P62" s="160">
        <v>0</v>
      </c>
      <c r="Q62" s="160">
        <f>ROUND(E62*P62,2)</f>
        <v>0</v>
      </c>
      <c r="R62" s="160"/>
      <c r="S62" s="160" t="s">
        <v>150</v>
      </c>
      <c r="T62" s="160" t="s">
        <v>151</v>
      </c>
      <c r="U62" s="160">
        <v>0</v>
      </c>
      <c r="V62" s="160">
        <f>ROUND(E62*U62,2)</f>
        <v>0</v>
      </c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211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187" t="s">
        <v>198</v>
      </c>
      <c r="D63" s="162"/>
      <c r="E63" s="163">
        <v>2.5500000000000003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154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87" t="s">
        <v>199</v>
      </c>
      <c r="D64" s="162"/>
      <c r="E64" s="163">
        <v>0.85000000000000009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154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87" t="s">
        <v>200</v>
      </c>
      <c r="D65" s="162"/>
      <c r="E65" s="163">
        <v>13.440000000000001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154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187" t="s">
        <v>201</v>
      </c>
      <c r="D66" s="162"/>
      <c r="E66" s="163">
        <v>35.660000000000004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154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77">
        <v>17</v>
      </c>
      <c r="B67" s="178" t="s">
        <v>214</v>
      </c>
      <c r="C67" s="188" t="s">
        <v>215</v>
      </c>
      <c r="D67" s="179" t="s">
        <v>216</v>
      </c>
      <c r="E67" s="180">
        <v>1</v>
      </c>
      <c r="F67" s="181"/>
      <c r="G67" s="182">
        <f>ROUND(E67*F67,2)</f>
        <v>0</v>
      </c>
      <c r="H67" s="161"/>
      <c r="I67" s="160">
        <f>ROUND(E67*H67,2)</f>
        <v>0</v>
      </c>
      <c r="J67" s="161"/>
      <c r="K67" s="160">
        <f>ROUND(E67*J67,2)</f>
        <v>0</v>
      </c>
      <c r="L67" s="160">
        <v>15</v>
      </c>
      <c r="M67" s="160">
        <f>G67*(1+L67/100)</f>
        <v>0</v>
      </c>
      <c r="N67" s="160">
        <v>0</v>
      </c>
      <c r="O67" s="160">
        <f>ROUND(E67*N67,2)</f>
        <v>0</v>
      </c>
      <c r="P67" s="160">
        <v>0</v>
      </c>
      <c r="Q67" s="160">
        <f>ROUND(E67*P67,2)</f>
        <v>0</v>
      </c>
      <c r="R67" s="160"/>
      <c r="S67" s="160" t="s">
        <v>217</v>
      </c>
      <c r="T67" s="160" t="s">
        <v>218</v>
      </c>
      <c r="U67" s="160">
        <v>0</v>
      </c>
      <c r="V67" s="160">
        <f>ROUND(E67*U67,2)</f>
        <v>0</v>
      </c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152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22.5" outlineLevel="1" x14ac:dyDescent="0.2">
      <c r="A68" s="177">
        <v>18</v>
      </c>
      <c r="B68" s="178" t="s">
        <v>219</v>
      </c>
      <c r="C68" s="188" t="s">
        <v>220</v>
      </c>
      <c r="D68" s="179" t="s">
        <v>216</v>
      </c>
      <c r="E68" s="180">
        <v>1</v>
      </c>
      <c r="F68" s="181"/>
      <c r="G68" s="182">
        <f>ROUND(E68*F68,2)</f>
        <v>0</v>
      </c>
      <c r="H68" s="161"/>
      <c r="I68" s="160">
        <f>ROUND(E68*H68,2)</f>
        <v>0</v>
      </c>
      <c r="J68" s="161"/>
      <c r="K68" s="160">
        <f>ROUND(E68*J68,2)</f>
        <v>0</v>
      </c>
      <c r="L68" s="160">
        <v>15</v>
      </c>
      <c r="M68" s="160">
        <f>G68*(1+L68/100)</f>
        <v>0</v>
      </c>
      <c r="N68" s="160">
        <v>0</v>
      </c>
      <c r="O68" s="160">
        <f>ROUND(E68*N68,2)</f>
        <v>0</v>
      </c>
      <c r="P68" s="160">
        <v>0</v>
      </c>
      <c r="Q68" s="160">
        <f>ROUND(E68*P68,2)</f>
        <v>0</v>
      </c>
      <c r="R68" s="160"/>
      <c r="S68" s="160" t="s">
        <v>217</v>
      </c>
      <c r="T68" s="160" t="s">
        <v>218</v>
      </c>
      <c r="U68" s="160">
        <v>0</v>
      </c>
      <c r="V68" s="160">
        <f>ROUND(E68*U68,2)</f>
        <v>0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152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7">
        <v>19</v>
      </c>
      <c r="B69" s="178" t="s">
        <v>221</v>
      </c>
      <c r="C69" s="188" t="s">
        <v>222</v>
      </c>
      <c r="D69" s="179" t="s">
        <v>216</v>
      </c>
      <c r="E69" s="180">
        <v>1</v>
      </c>
      <c r="F69" s="181"/>
      <c r="G69" s="182">
        <f>ROUND(E69*F69,2)</f>
        <v>0</v>
      </c>
      <c r="H69" s="161"/>
      <c r="I69" s="160">
        <f>ROUND(E69*H69,2)</f>
        <v>0</v>
      </c>
      <c r="J69" s="161"/>
      <c r="K69" s="160">
        <f>ROUND(E69*J69,2)</f>
        <v>0</v>
      </c>
      <c r="L69" s="160">
        <v>15</v>
      </c>
      <c r="M69" s="160">
        <f>G69*(1+L69/100)</f>
        <v>0</v>
      </c>
      <c r="N69" s="160">
        <v>0</v>
      </c>
      <c r="O69" s="160">
        <f>ROUND(E69*N69,2)</f>
        <v>0</v>
      </c>
      <c r="P69" s="160">
        <v>0</v>
      </c>
      <c r="Q69" s="160">
        <f>ROUND(E69*P69,2)</f>
        <v>0</v>
      </c>
      <c r="R69" s="160"/>
      <c r="S69" s="160" t="s">
        <v>217</v>
      </c>
      <c r="T69" s="160" t="s">
        <v>218</v>
      </c>
      <c r="U69" s="160">
        <v>0</v>
      </c>
      <c r="V69" s="160">
        <f>ROUND(E69*U69,2)</f>
        <v>0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152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x14ac:dyDescent="0.2">
      <c r="A70" s="165" t="s">
        <v>145</v>
      </c>
      <c r="B70" s="166" t="s">
        <v>84</v>
      </c>
      <c r="C70" s="185" t="s">
        <v>85</v>
      </c>
      <c r="D70" s="167"/>
      <c r="E70" s="168"/>
      <c r="F70" s="169"/>
      <c r="G70" s="170">
        <f>SUMIF(AG71:AG103,"&lt;&gt;NOR",G71:G103)</f>
        <v>0</v>
      </c>
      <c r="H70" s="164"/>
      <c r="I70" s="164">
        <f>SUM(I71:I103)</f>
        <v>0</v>
      </c>
      <c r="J70" s="164"/>
      <c r="K70" s="164">
        <f>SUM(K71:K103)</f>
        <v>0</v>
      </c>
      <c r="L70" s="164"/>
      <c r="M70" s="164">
        <f>SUM(M71:M103)</f>
        <v>0</v>
      </c>
      <c r="N70" s="164"/>
      <c r="O70" s="164">
        <f>SUM(O71:O103)</f>
        <v>0</v>
      </c>
      <c r="P70" s="164"/>
      <c r="Q70" s="164">
        <f>SUM(Q71:Q103)</f>
        <v>4.4899999999999993</v>
      </c>
      <c r="R70" s="164"/>
      <c r="S70" s="164"/>
      <c r="T70" s="164"/>
      <c r="U70" s="164"/>
      <c r="V70" s="164">
        <f>SUM(V71:V103)</f>
        <v>884.94000000000017</v>
      </c>
      <c r="W70" s="164"/>
      <c r="AG70" t="s">
        <v>146</v>
      </c>
    </row>
    <row r="71" spans="1:60" outlineLevel="1" x14ac:dyDescent="0.2">
      <c r="A71" s="171">
        <v>20</v>
      </c>
      <c r="B71" s="172" t="s">
        <v>223</v>
      </c>
      <c r="C71" s="186" t="s">
        <v>224</v>
      </c>
      <c r="D71" s="173" t="s">
        <v>149</v>
      </c>
      <c r="E71" s="174">
        <v>52.5</v>
      </c>
      <c r="F71" s="175"/>
      <c r="G71" s="176">
        <f>ROUND(E71*F71,2)</f>
        <v>0</v>
      </c>
      <c r="H71" s="161"/>
      <c r="I71" s="160">
        <f>ROUND(E71*H71,2)</f>
        <v>0</v>
      </c>
      <c r="J71" s="161"/>
      <c r="K71" s="160">
        <f>ROUND(E71*J71,2)</f>
        <v>0</v>
      </c>
      <c r="L71" s="160">
        <v>15</v>
      </c>
      <c r="M71" s="160">
        <f>G71*(1+L71/100)</f>
        <v>0</v>
      </c>
      <c r="N71" s="160">
        <v>0</v>
      </c>
      <c r="O71" s="160">
        <f>ROUND(E71*N71,2)</f>
        <v>0</v>
      </c>
      <c r="P71" s="160">
        <v>1.26E-2</v>
      </c>
      <c r="Q71" s="160">
        <f>ROUND(E71*P71,2)</f>
        <v>0.66</v>
      </c>
      <c r="R71" s="160"/>
      <c r="S71" s="160" t="s">
        <v>150</v>
      </c>
      <c r="T71" s="160" t="s">
        <v>151</v>
      </c>
      <c r="U71" s="160">
        <v>0.33</v>
      </c>
      <c r="V71" s="160">
        <f>ROUND(E71*U71,2)</f>
        <v>17.329999999999998</v>
      </c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152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87" t="s">
        <v>198</v>
      </c>
      <c r="D72" s="162"/>
      <c r="E72" s="163">
        <v>2.5500000000000003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154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187" t="s">
        <v>199</v>
      </c>
      <c r="D73" s="162"/>
      <c r="E73" s="163">
        <v>0.85000000000000009</v>
      </c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154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187" t="s">
        <v>200</v>
      </c>
      <c r="D74" s="162"/>
      <c r="E74" s="163">
        <v>13.440000000000001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154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187" t="s">
        <v>201</v>
      </c>
      <c r="D75" s="162"/>
      <c r="E75" s="163">
        <v>35.660000000000004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154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77">
        <v>21</v>
      </c>
      <c r="B76" s="178" t="s">
        <v>225</v>
      </c>
      <c r="C76" s="188" t="s">
        <v>226</v>
      </c>
      <c r="D76" s="179" t="s">
        <v>208</v>
      </c>
      <c r="E76" s="180">
        <v>7</v>
      </c>
      <c r="F76" s="181"/>
      <c r="G76" s="182">
        <f>ROUND(E76*F76,2)</f>
        <v>0</v>
      </c>
      <c r="H76" s="161"/>
      <c r="I76" s="160">
        <f>ROUND(E76*H76,2)</f>
        <v>0</v>
      </c>
      <c r="J76" s="161"/>
      <c r="K76" s="160">
        <f>ROUND(E76*J76,2)</f>
        <v>0</v>
      </c>
      <c r="L76" s="160">
        <v>15</v>
      </c>
      <c r="M76" s="160">
        <f>G76*(1+L76/100)</f>
        <v>0</v>
      </c>
      <c r="N76" s="160">
        <v>0</v>
      </c>
      <c r="O76" s="160">
        <f>ROUND(E76*N76,2)</f>
        <v>0</v>
      </c>
      <c r="P76" s="160">
        <v>0</v>
      </c>
      <c r="Q76" s="160">
        <f>ROUND(E76*P76,2)</f>
        <v>0</v>
      </c>
      <c r="R76" s="160"/>
      <c r="S76" s="160" t="s">
        <v>150</v>
      </c>
      <c r="T76" s="160" t="s">
        <v>151</v>
      </c>
      <c r="U76" s="160">
        <v>0.05</v>
      </c>
      <c r="V76" s="160">
        <f>ROUND(E76*U76,2)</f>
        <v>0.35</v>
      </c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152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71">
        <v>22</v>
      </c>
      <c r="B77" s="172" t="s">
        <v>227</v>
      </c>
      <c r="C77" s="186" t="s">
        <v>228</v>
      </c>
      <c r="D77" s="173" t="s">
        <v>149</v>
      </c>
      <c r="E77" s="174">
        <v>1.6</v>
      </c>
      <c r="F77" s="175"/>
      <c r="G77" s="176">
        <f>ROUND(E77*F77,2)</f>
        <v>0</v>
      </c>
      <c r="H77" s="161"/>
      <c r="I77" s="160">
        <f>ROUND(E77*H77,2)</f>
        <v>0</v>
      </c>
      <c r="J77" s="161"/>
      <c r="K77" s="160">
        <f>ROUND(E77*J77,2)</f>
        <v>0</v>
      </c>
      <c r="L77" s="160">
        <v>15</v>
      </c>
      <c r="M77" s="160">
        <f>G77*(1+L77/100)</f>
        <v>0</v>
      </c>
      <c r="N77" s="160">
        <v>1.17E-3</v>
      </c>
      <c r="O77" s="160">
        <f>ROUND(E77*N77,2)</f>
        <v>0</v>
      </c>
      <c r="P77" s="160">
        <v>7.6000000000000012E-2</v>
      </c>
      <c r="Q77" s="160">
        <f>ROUND(E77*P77,2)</f>
        <v>0.12</v>
      </c>
      <c r="R77" s="160"/>
      <c r="S77" s="160" t="s">
        <v>150</v>
      </c>
      <c r="T77" s="160" t="s">
        <v>151</v>
      </c>
      <c r="U77" s="160">
        <v>0.93900000000000006</v>
      </c>
      <c r="V77" s="160">
        <f>ROUND(E77*U77,2)</f>
        <v>1.5</v>
      </c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152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187" t="s">
        <v>229</v>
      </c>
      <c r="D78" s="162"/>
      <c r="E78" s="163">
        <v>1.6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154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71">
        <v>23</v>
      </c>
      <c r="B79" s="172" t="s">
        <v>230</v>
      </c>
      <c r="C79" s="186" t="s">
        <v>231</v>
      </c>
      <c r="D79" s="173" t="s">
        <v>149</v>
      </c>
      <c r="E79" s="174">
        <v>1.6020000000000001</v>
      </c>
      <c r="F79" s="175"/>
      <c r="G79" s="176">
        <f>ROUND(E79*F79,2)</f>
        <v>0</v>
      </c>
      <c r="H79" s="161"/>
      <c r="I79" s="160">
        <f>ROUND(E79*H79,2)</f>
        <v>0</v>
      </c>
      <c r="J79" s="161"/>
      <c r="K79" s="160">
        <f>ROUND(E79*J79,2)</f>
        <v>0</v>
      </c>
      <c r="L79" s="160">
        <v>15</v>
      </c>
      <c r="M79" s="160">
        <f>G79*(1+L79/100)</f>
        <v>0</v>
      </c>
      <c r="N79" s="160">
        <v>5.4000000000000001E-4</v>
      </c>
      <c r="O79" s="160">
        <f>ROUND(E79*N79,2)</f>
        <v>0</v>
      </c>
      <c r="P79" s="160">
        <v>0.18000000000000002</v>
      </c>
      <c r="Q79" s="160">
        <f>ROUND(E79*P79,2)</f>
        <v>0.28999999999999998</v>
      </c>
      <c r="R79" s="160"/>
      <c r="S79" s="160" t="s">
        <v>150</v>
      </c>
      <c r="T79" s="160" t="s">
        <v>151</v>
      </c>
      <c r="U79" s="160">
        <v>0.30900000000000005</v>
      </c>
      <c r="V79" s="160">
        <f>ROUND(E79*U79,2)</f>
        <v>0.5</v>
      </c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152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187" t="s">
        <v>232</v>
      </c>
      <c r="D80" s="162"/>
      <c r="E80" s="163">
        <v>1.6020000000000001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154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71">
        <v>24</v>
      </c>
      <c r="B81" s="172" t="s">
        <v>233</v>
      </c>
      <c r="C81" s="186" t="s">
        <v>234</v>
      </c>
      <c r="D81" s="173" t="s">
        <v>149</v>
      </c>
      <c r="E81" s="174">
        <v>52.5</v>
      </c>
      <c r="F81" s="175"/>
      <c r="G81" s="176">
        <f>ROUND(E81*F81,2)</f>
        <v>0</v>
      </c>
      <c r="H81" s="161"/>
      <c r="I81" s="160">
        <f>ROUND(E81*H81,2)</f>
        <v>0</v>
      </c>
      <c r="J81" s="161"/>
      <c r="K81" s="160">
        <f>ROUND(E81*J81,2)</f>
        <v>0</v>
      </c>
      <c r="L81" s="160">
        <v>15</v>
      </c>
      <c r="M81" s="160">
        <f>G81*(1+L81/100)</f>
        <v>0</v>
      </c>
      <c r="N81" s="160">
        <v>0</v>
      </c>
      <c r="O81" s="160">
        <f>ROUND(E81*N81,2)</f>
        <v>0</v>
      </c>
      <c r="P81" s="160">
        <v>4.0000000000000001E-3</v>
      </c>
      <c r="Q81" s="160">
        <f>ROUND(E81*P81,2)</f>
        <v>0.21</v>
      </c>
      <c r="R81" s="160"/>
      <c r="S81" s="160" t="s">
        <v>150</v>
      </c>
      <c r="T81" s="160" t="s">
        <v>151</v>
      </c>
      <c r="U81" s="160">
        <v>3.0000000000000002E-2</v>
      </c>
      <c r="V81" s="160">
        <f>ROUND(E81*U81,2)</f>
        <v>1.58</v>
      </c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152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187" t="s">
        <v>235</v>
      </c>
      <c r="D82" s="162"/>
      <c r="E82" s="163">
        <v>52.5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154</v>
      </c>
      <c r="AH82" s="150">
        <v>5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71">
        <v>25</v>
      </c>
      <c r="B83" s="172" t="s">
        <v>236</v>
      </c>
      <c r="C83" s="186" t="s">
        <v>237</v>
      </c>
      <c r="D83" s="173" t="s">
        <v>149</v>
      </c>
      <c r="E83" s="174">
        <v>136.66770000000002</v>
      </c>
      <c r="F83" s="175"/>
      <c r="G83" s="176">
        <f>ROUND(E83*F83,2)</f>
        <v>0</v>
      </c>
      <c r="H83" s="161"/>
      <c r="I83" s="160">
        <f>ROUND(E83*H83,2)</f>
        <v>0</v>
      </c>
      <c r="J83" s="161"/>
      <c r="K83" s="160">
        <f>ROUND(E83*J83,2)</f>
        <v>0</v>
      </c>
      <c r="L83" s="160">
        <v>15</v>
      </c>
      <c r="M83" s="160">
        <f>G83*(1+L83/100)</f>
        <v>0</v>
      </c>
      <c r="N83" s="160">
        <v>0</v>
      </c>
      <c r="O83" s="160">
        <f>ROUND(E83*N83,2)</f>
        <v>0</v>
      </c>
      <c r="P83" s="160">
        <v>0.01</v>
      </c>
      <c r="Q83" s="160">
        <f>ROUND(E83*P83,2)</f>
        <v>1.37</v>
      </c>
      <c r="R83" s="160"/>
      <c r="S83" s="160" t="s">
        <v>150</v>
      </c>
      <c r="T83" s="160" t="s">
        <v>151</v>
      </c>
      <c r="U83" s="160">
        <v>0.08</v>
      </c>
      <c r="V83" s="160">
        <f>ROUND(E83*U83,2)</f>
        <v>10.93</v>
      </c>
      <c r="W83" s="160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152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187" t="s">
        <v>238</v>
      </c>
      <c r="D84" s="162"/>
      <c r="E84" s="163">
        <v>136.66770000000002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154</v>
      </c>
      <c r="AH84" s="150">
        <v>5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71">
        <v>26</v>
      </c>
      <c r="B85" s="172" t="s">
        <v>239</v>
      </c>
      <c r="C85" s="186" t="s">
        <v>240</v>
      </c>
      <c r="D85" s="173" t="s">
        <v>149</v>
      </c>
      <c r="E85" s="174">
        <v>4.0730000000000004</v>
      </c>
      <c r="F85" s="175"/>
      <c r="G85" s="176">
        <f>ROUND(E85*F85,2)</f>
        <v>0</v>
      </c>
      <c r="H85" s="161"/>
      <c r="I85" s="160">
        <f>ROUND(E85*H85,2)</f>
        <v>0</v>
      </c>
      <c r="J85" s="161"/>
      <c r="K85" s="160">
        <f>ROUND(E85*J85,2)</f>
        <v>0</v>
      </c>
      <c r="L85" s="160">
        <v>15</v>
      </c>
      <c r="M85" s="160">
        <f>G85*(1+L85/100)</f>
        <v>0</v>
      </c>
      <c r="N85" s="160">
        <v>0</v>
      </c>
      <c r="O85" s="160">
        <f>ROUND(E85*N85,2)</f>
        <v>0</v>
      </c>
      <c r="P85" s="160">
        <v>4.6000000000000006E-2</v>
      </c>
      <c r="Q85" s="160">
        <f>ROUND(E85*P85,2)</f>
        <v>0.19</v>
      </c>
      <c r="R85" s="160"/>
      <c r="S85" s="160" t="s">
        <v>150</v>
      </c>
      <c r="T85" s="160" t="s">
        <v>151</v>
      </c>
      <c r="U85" s="160">
        <v>0.26</v>
      </c>
      <c r="V85" s="160">
        <f>ROUND(E85*U85,2)</f>
        <v>1.06</v>
      </c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211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87" t="s">
        <v>168</v>
      </c>
      <c r="D86" s="162"/>
      <c r="E86" s="163">
        <v>2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154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187" t="s">
        <v>169</v>
      </c>
      <c r="D87" s="162"/>
      <c r="E87" s="163">
        <v>2.0730000000000004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154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71">
        <v>27</v>
      </c>
      <c r="B88" s="172" t="s">
        <v>241</v>
      </c>
      <c r="C88" s="186" t="s">
        <v>242</v>
      </c>
      <c r="D88" s="173" t="s">
        <v>149</v>
      </c>
      <c r="E88" s="174">
        <v>4.0730000000000004</v>
      </c>
      <c r="F88" s="175"/>
      <c r="G88" s="176">
        <f>ROUND(E88*F88,2)</f>
        <v>0</v>
      </c>
      <c r="H88" s="161"/>
      <c r="I88" s="160">
        <f>ROUND(E88*H88,2)</f>
        <v>0</v>
      </c>
      <c r="J88" s="161"/>
      <c r="K88" s="160">
        <f>ROUND(E88*J88,2)</f>
        <v>0</v>
      </c>
      <c r="L88" s="160">
        <v>15</v>
      </c>
      <c r="M88" s="160">
        <f>G88*(1+L88/100)</f>
        <v>0</v>
      </c>
      <c r="N88" s="160">
        <v>0</v>
      </c>
      <c r="O88" s="160">
        <f>ROUND(E88*N88,2)</f>
        <v>0</v>
      </c>
      <c r="P88" s="160">
        <v>1.4E-2</v>
      </c>
      <c r="Q88" s="160">
        <f>ROUND(E88*P88,2)</f>
        <v>0.06</v>
      </c>
      <c r="R88" s="160"/>
      <c r="S88" s="160" t="s">
        <v>150</v>
      </c>
      <c r="T88" s="160" t="s">
        <v>151</v>
      </c>
      <c r="U88" s="160">
        <v>0.22</v>
      </c>
      <c r="V88" s="160">
        <f>ROUND(E88*U88,2)</f>
        <v>0.9</v>
      </c>
      <c r="W88" s="160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152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187" t="s">
        <v>243</v>
      </c>
      <c r="D89" s="162"/>
      <c r="E89" s="163">
        <v>4.0730000000000004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154</v>
      </c>
      <c r="AH89" s="150">
        <v>5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77">
        <v>28</v>
      </c>
      <c r="B90" s="178" t="s">
        <v>244</v>
      </c>
      <c r="C90" s="188" t="s">
        <v>245</v>
      </c>
      <c r="D90" s="179" t="s">
        <v>208</v>
      </c>
      <c r="E90" s="180">
        <v>1</v>
      </c>
      <c r="F90" s="181"/>
      <c r="G90" s="182">
        <f t="shared" ref="G90:G97" si="0">ROUND(E90*F90,2)</f>
        <v>0</v>
      </c>
      <c r="H90" s="161"/>
      <c r="I90" s="160">
        <f t="shared" ref="I90:I97" si="1">ROUND(E90*H90,2)</f>
        <v>0</v>
      </c>
      <c r="J90" s="161"/>
      <c r="K90" s="160">
        <f t="shared" ref="K90:K97" si="2">ROUND(E90*J90,2)</f>
        <v>0</v>
      </c>
      <c r="L90" s="160">
        <v>15</v>
      </c>
      <c r="M90" s="160">
        <f t="shared" ref="M90:M97" si="3">G90*(1+L90/100)</f>
        <v>0</v>
      </c>
      <c r="N90" s="160">
        <v>0</v>
      </c>
      <c r="O90" s="160">
        <f t="shared" ref="O90:O97" si="4">ROUND(E90*N90,2)</f>
        <v>0</v>
      </c>
      <c r="P90" s="160">
        <v>1.9330000000000003E-2</v>
      </c>
      <c r="Q90" s="160">
        <f t="shared" ref="Q90:Q97" si="5">ROUND(E90*P90,2)</f>
        <v>0.02</v>
      </c>
      <c r="R90" s="160"/>
      <c r="S90" s="160" t="s">
        <v>217</v>
      </c>
      <c r="T90" s="160" t="s">
        <v>246</v>
      </c>
      <c r="U90" s="160">
        <v>300.86600000000004</v>
      </c>
      <c r="V90" s="160">
        <f t="shared" ref="V90:V97" si="6">ROUND(E90*U90,2)</f>
        <v>300.87</v>
      </c>
      <c r="W90" s="160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152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77">
        <v>29</v>
      </c>
      <c r="B91" s="178" t="s">
        <v>247</v>
      </c>
      <c r="C91" s="188" t="s">
        <v>248</v>
      </c>
      <c r="D91" s="179" t="s">
        <v>208</v>
      </c>
      <c r="E91" s="180">
        <v>1</v>
      </c>
      <c r="F91" s="181"/>
      <c r="G91" s="182">
        <f t="shared" si="0"/>
        <v>0</v>
      </c>
      <c r="H91" s="161"/>
      <c r="I91" s="160">
        <f t="shared" si="1"/>
        <v>0</v>
      </c>
      <c r="J91" s="161"/>
      <c r="K91" s="160">
        <f t="shared" si="2"/>
        <v>0</v>
      </c>
      <c r="L91" s="160">
        <v>15</v>
      </c>
      <c r="M91" s="160">
        <f t="shared" si="3"/>
        <v>0</v>
      </c>
      <c r="N91" s="160">
        <v>0</v>
      </c>
      <c r="O91" s="160">
        <f t="shared" si="4"/>
        <v>0</v>
      </c>
      <c r="P91" s="160">
        <v>3.1870000000000002E-2</v>
      </c>
      <c r="Q91" s="160">
        <f t="shared" si="5"/>
        <v>0.03</v>
      </c>
      <c r="R91" s="160"/>
      <c r="S91" s="160" t="s">
        <v>217</v>
      </c>
      <c r="T91" s="160" t="s">
        <v>246</v>
      </c>
      <c r="U91" s="160">
        <v>266.68800000000005</v>
      </c>
      <c r="V91" s="160">
        <f t="shared" si="6"/>
        <v>266.69</v>
      </c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152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77">
        <v>30</v>
      </c>
      <c r="B92" s="178" t="s">
        <v>249</v>
      </c>
      <c r="C92" s="188" t="s">
        <v>250</v>
      </c>
      <c r="D92" s="179" t="s">
        <v>208</v>
      </c>
      <c r="E92" s="180">
        <v>1</v>
      </c>
      <c r="F92" s="181"/>
      <c r="G92" s="182">
        <f t="shared" si="0"/>
        <v>0</v>
      </c>
      <c r="H92" s="161"/>
      <c r="I92" s="160">
        <f t="shared" si="1"/>
        <v>0</v>
      </c>
      <c r="J92" s="161"/>
      <c r="K92" s="160">
        <f t="shared" si="2"/>
        <v>0</v>
      </c>
      <c r="L92" s="160">
        <v>15</v>
      </c>
      <c r="M92" s="160">
        <f t="shared" si="3"/>
        <v>0</v>
      </c>
      <c r="N92" s="160">
        <v>9.5000000000000011E-4</v>
      </c>
      <c r="O92" s="160">
        <f t="shared" si="4"/>
        <v>0</v>
      </c>
      <c r="P92" s="160">
        <v>0.38046000000000002</v>
      </c>
      <c r="Q92" s="160">
        <f t="shared" si="5"/>
        <v>0.38</v>
      </c>
      <c r="R92" s="160"/>
      <c r="S92" s="160" t="s">
        <v>217</v>
      </c>
      <c r="T92" s="160" t="s">
        <v>246</v>
      </c>
      <c r="U92" s="160">
        <v>269.4144</v>
      </c>
      <c r="V92" s="160">
        <f t="shared" si="6"/>
        <v>269.41000000000003</v>
      </c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152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77">
        <v>31</v>
      </c>
      <c r="B93" s="178" t="s">
        <v>251</v>
      </c>
      <c r="C93" s="188" t="s">
        <v>252</v>
      </c>
      <c r="D93" s="179" t="s">
        <v>216</v>
      </c>
      <c r="E93" s="180">
        <v>1</v>
      </c>
      <c r="F93" s="181"/>
      <c r="G93" s="182">
        <f t="shared" si="0"/>
        <v>0</v>
      </c>
      <c r="H93" s="161"/>
      <c r="I93" s="160">
        <f t="shared" si="1"/>
        <v>0</v>
      </c>
      <c r="J93" s="161"/>
      <c r="K93" s="160">
        <f t="shared" si="2"/>
        <v>0</v>
      </c>
      <c r="L93" s="160">
        <v>15</v>
      </c>
      <c r="M93" s="160">
        <f t="shared" si="3"/>
        <v>0</v>
      </c>
      <c r="N93" s="160">
        <v>0</v>
      </c>
      <c r="O93" s="160">
        <f t="shared" si="4"/>
        <v>0</v>
      </c>
      <c r="P93" s="160">
        <v>6.7000000000000004E-2</v>
      </c>
      <c r="Q93" s="160">
        <f t="shared" si="5"/>
        <v>7.0000000000000007E-2</v>
      </c>
      <c r="R93" s="160"/>
      <c r="S93" s="160" t="s">
        <v>150</v>
      </c>
      <c r="T93" s="160" t="s">
        <v>151</v>
      </c>
      <c r="U93" s="160">
        <v>0.31000000000000005</v>
      </c>
      <c r="V93" s="160">
        <f t="shared" si="6"/>
        <v>0.31</v>
      </c>
      <c r="W93" s="160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152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77">
        <v>32</v>
      </c>
      <c r="B94" s="178" t="s">
        <v>253</v>
      </c>
      <c r="C94" s="188" t="s">
        <v>254</v>
      </c>
      <c r="D94" s="179" t="s">
        <v>216</v>
      </c>
      <c r="E94" s="180">
        <v>1</v>
      </c>
      <c r="F94" s="181"/>
      <c r="G94" s="182">
        <f t="shared" si="0"/>
        <v>0</v>
      </c>
      <c r="H94" s="161"/>
      <c r="I94" s="160">
        <f t="shared" si="1"/>
        <v>0</v>
      </c>
      <c r="J94" s="161"/>
      <c r="K94" s="160">
        <f t="shared" si="2"/>
        <v>0</v>
      </c>
      <c r="L94" s="160">
        <v>15</v>
      </c>
      <c r="M94" s="160">
        <f t="shared" si="3"/>
        <v>0</v>
      </c>
      <c r="N94" s="160">
        <v>0</v>
      </c>
      <c r="O94" s="160">
        <f t="shared" si="4"/>
        <v>0</v>
      </c>
      <c r="P94" s="160">
        <v>1.5600000000000002E-3</v>
      </c>
      <c r="Q94" s="160">
        <f t="shared" si="5"/>
        <v>0</v>
      </c>
      <c r="R94" s="160"/>
      <c r="S94" s="160" t="s">
        <v>150</v>
      </c>
      <c r="T94" s="160" t="s">
        <v>151</v>
      </c>
      <c r="U94" s="160">
        <v>0.21700000000000003</v>
      </c>
      <c r="V94" s="160">
        <f t="shared" si="6"/>
        <v>0.22</v>
      </c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152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77">
        <v>33</v>
      </c>
      <c r="B95" s="178" t="s">
        <v>255</v>
      </c>
      <c r="C95" s="188" t="s">
        <v>256</v>
      </c>
      <c r="D95" s="179" t="s">
        <v>208</v>
      </c>
      <c r="E95" s="180">
        <v>7</v>
      </c>
      <c r="F95" s="181"/>
      <c r="G95" s="182">
        <f t="shared" si="0"/>
        <v>0</v>
      </c>
      <c r="H95" s="161"/>
      <c r="I95" s="160">
        <f t="shared" si="1"/>
        <v>0</v>
      </c>
      <c r="J95" s="161"/>
      <c r="K95" s="160">
        <f t="shared" si="2"/>
        <v>0</v>
      </c>
      <c r="L95" s="160">
        <v>15</v>
      </c>
      <c r="M95" s="160">
        <f t="shared" si="3"/>
        <v>0</v>
      </c>
      <c r="N95" s="160">
        <v>0</v>
      </c>
      <c r="O95" s="160">
        <f t="shared" si="4"/>
        <v>0</v>
      </c>
      <c r="P95" s="160">
        <v>1.8000000000000002E-3</v>
      </c>
      <c r="Q95" s="160">
        <f t="shared" si="5"/>
        <v>0.01</v>
      </c>
      <c r="R95" s="160"/>
      <c r="S95" s="160" t="s">
        <v>150</v>
      </c>
      <c r="T95" s="160" t="s">
        <v>151</v>
      </c>
      <c r="U95" s="160">
        <v>0.11</v>
      </c>
      <c r="V95" s="160">
        <f t="shared" si="6"/>
        <v>0.77</v>
      </c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152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77">
        <v>34</v>
      </c>
      <c r="B96" s="178" t="s">
        <v>257</v>
      </c>
      <c r="C96" s="188" t="s">
        <v>258</v>
      </c>
      <c r="D96" s="179" t="s">
        <v>208</v>
      </c>
      <c r="E96" s="180">
        <v>1</v>
      </c>
      <c r="F96" s="181"/>
      <c r="G96" s="182">
        <f t="shared" si="0"/>
        <v>0</v>
      </c>
      <c r="H96" s="161"/>
      <c r="I96" s="160">
        <f t="shared" si="1"/>
        <v>0</v>
      </c>
      <c r="J96" s="161"/>
      <c r="K96" s="160">
        <f t="shared" si="2"/>
        <v>0</v>
      </c>
      <c r="L96" s="160">
        <v>15</v>
      </c>
      <c r="M96" s="160">
        <f t="shared" si="3"/>
        <v>0</v>
      </c>
      <c r="N96" s="160">
        <v>0</v>
      </c>
      <c r="O96" s="160">
        <f t="shared" si="4"/>
        <v>0</v>
      </c>
      <c r="P96" s="160">
        <v>0.17400000000000002</v>
      </c>
      <c r="Q96" s="160">
        <f t="shared" si="5"/>
        <v>0.17</v>
      </c>
      <c r="R96" s="160"/>
      <c r="S96" s="160" t="s">
        <v>150</v>
      </c>
      <c r="T96" s="160" t="s">
        <v>151</v>
      </c>
      <c r="U96" s="160">
        <v>0.95000000000000007</v>
      </c>
      <c r="V96" s="160">
        <f t="shared" si="6"/>
        <v>0.95</v>
      </c>
      <c r="W96" s="160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152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71">
        <v>35</v>
      </c>
      <c r="B97" s="172" t="s">
        <v>259</v>
      </c>
      <c r="C97" s="186" t="s">
        <v>260</v>
      </c>
      <c r="D97" s="173" t="s">
        <v>149</v>
      </c>
      <c r="E97" s="174">
        <v>35.660000000000004</v>
      </c>
      <c r="F97" s="175"/>
      <c r="G97" s="176">
        <f t="shared" si="0"/>
        <v>0</v>
      </c>
      <c r="H97" s="161"/>
      <c r="I97" s="160">
        <f t="shared" si="1"/>
        <v>0</v>
      </c>
      <c r="J97" s="161"/>
      <c r="K97" s="160">
        <f t="shared" si="2"/>
        <v>0</v>
      </c>
      <c r="L97" s="160">
        <v>15</v>
      </c>
      <c r="M97" s="160">
        <f t="shared" si="3"/>
        <v>0</v>
      </c>
      <c r="N97" s="160">
        <v>0</v>
      </c>
      <c r="O97" s="160">
        <f t="shared" si="4"/>
        <v>0</v>
      </c>
      <c r="P97" s="160">
        <v>2.5000000000000001E-2</v>
      </c>
      <c r="Q97" s="160">
        <f t="shared" si="5"/>
        <v>0.89</v>
      </c>
      <c r="R97" s="160"/>
      <c r="S97" s="160" t="s">
        <v>150</v>
      </c>
      <c r="T97" s="160" t="s">
        <v>151</v>
      </c>
      <c r="U97" s="160">
        <v>0.2</v>
      </c>
      <c r="V97" s="160">
        <f t="shared" si="6"/>
        <v>7.13</v>
      </c>
      <c r="W97" s="160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152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187" t="s">
        <v>261</v>
      </c>
      <c r="D98" s="162"/>
      <c r="E98" s="163">
        <v>35.660000000000004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154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71">
        <v>36</v>
      </c>
      <c r="B99" s="172" t="s">
        <v>262</v>
      </c>
      <c r="C99" s="186" t="s">
        <v>263</v>
      </c>
      <c r="D99" s="173" t="s">
        <v>149</v>
      </c>
      <c r="E99" s="174">
        <v>17.400000000000002</v>
      </c>
      <c r="F99" s="175"/>
      <c r="G99" s="176">
        <f>ROUND(E99*F99,2)</f>
        <v>0</v>
      </c>
      <c r="H99" s="161"/>
      <c r="I99" s="160">
        <f>ROUND(E99*H99,2)</f>
        <v>0</v>
      </c>
      <c r="J99" s="161"/>
      <c r="K99" s="160">
        <f>ROUND(E99*J99,2)</f>
        <v>0</v>
      </c>
      <c r="L99" s="160">
        <v>15</v>
      </c>
      <c r="M99" s="160">
        <f>G99*(1+L99/100)</f>
        <v>0</v>
      </c>
      <c r="N99" s="160">
        <v>0</v>
      </c>
      <c r="O99" s="160">
        <f>ROUND(E99*N99,2)</f>
        <v>0</v>
      </c>
      <c r="P99" s="160">
        <v>1E-3</v>
      </c>
      <c r="Q99" s="160">
        <f>ROUND(E99*P99,2)</f>
        <v>0.02</v>
      </c>
      <c r="R99" s="160"/>
      <c r="S99" s="160" t="s">
        <v>150</v>
      </c>
      <c r="T99" s="160" t="s">
        <v>151</v>
      </c>
      <c r="U99" s="160">
        <v>0.255</v>
      </c>
      <c r="V99" s="160">
        <f>ROUND(E99*U99,2)</f>
        <v>4.4400000000000004</v>
      </c>
      <c r="W99" s="160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152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7"/>
      <c r="B100" s="158"/>
      <c r="C100" s="187" t="s">
        <v>264</v>
      </c>
      <c r="D100" s="162"/>
      <c r="E100" s="163">
        <v>17.400000000000002</v>
      </c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154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 x14ac:dyDescent="0.2">
      <c r="A101" s="177">
        <v>37</v>
      </c>
      <c r="B101" s="178" t="s">
        <v>265</v>
      </c>
      <c r="C101" s="188" t="s">
        <v>266</v>
      </c>
      <c r="D101" s="179" t="s">
        <v>216</v>
      </c>
      <c r="E101" s="180">
        <v>1</v>
      </c>
      <c r="F101" s="181"/>
      <c r="G101" s="182">
        <f>ROUND(E101*F101,2)</f>
        <v>0</v>
      </c>
      <c r="H101" s="161"/>
      <c r="I101" s="160">
        <f>ROUND(E101*H101,2)</f>
        <v>0</v>
      </c>
      <c r="J101" s="161"/>
      <c r="K101" s="160">
        <f>ROUND(E101*J101,2)</f>
        <v>0</v>
      </c>
      <c r="L101" s="160">
        <v>15</v>
      </c>
      <c r="M101" s="160">
        <f>G101*(1+L101/100)</f>
        <v>0</v>
      </c>
      <c r="N101" s="160">
        <v>0</v>
      </c>
      <c r="O101" s="160">
        <f>ROUND(E101*N101,2)</f>
        <v>0</v>
      </c>
      <c r="P101" s="160">
        <v>0</v>
      </c>
      <c r="Q101" s="160">
        <f>ROUND(E101*P101,2)</f>
        <v>0</v>
      </c>
      <c r="R101" s="160"/>
      <c r="S101" s="160" t="s">
        <v>217</v>
      </c>
      <c r="T101" s="160" t="s">
        <v>218</v>
      </c>
      <c r="U101" s="160">
        <v>0</v>
      </c>
      <c r="V101" s="160">
        <f>ROUND(E101*U101,2)</f>
        <v>0</v>
      </c>
      <c r="W101" s="16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211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1" x14ac:dyDescent="0.2">
      <c r="A102" s="177">
        <v>38</v>
      </c>
      <c r="B102" s="178" t="s">
        <v>267</v>
      </c>
      <c r="C102" s="188" t="s">
        <v>268</v>
      </c>
      <c r="D102" s="179" t="s">
        <v>216</v>
      </c>
      <c r="E102" s="180">
        <v>1</v>
      </c>
      <c r="F102" s="181"/>
      <c r="G102" s="182">
        <f>ROUND(E102*F102,2)</f>
        <v>0</v>
      </c>
      <c r="H102" s="161"/>
      <c r="I102" s="160">
        <f>ROUND(E102*H102,2)</f>
        <v>0</v>
      </c>
      <c r="J102" s="161"/>
      <c r="K102" s="160">
        <f>ROUND(E102*J102,2)</f>
        <v>0</v>
      </c>
      <c r="L102" s="160">
        <v>15</v>
      </c>
      <c r="M102" s="160">
        <f>G102*(1+L102/100)</f>
        <v>0</v>
      </c>
      <c r="N102" s="160">
        <v>0</v>
      </c>
      <c r="O102" s="160">
        <f>ROUND(E102*N102,2)</f>
        <v>0</v>
      </c>
      <c r="P102" s="160">
        <v>0</v>
      </c>
      <c r="Q102" s="160">
        <f>ROUND(E102*P102,2)</f>
        <v>0</v>
      </c>
      <c r="R102" s="160"/>
      <c r="S102" s="160" t="s">
        <v>217</v>
      </c>
      <c r="T102" s="160" t="s">
        <v>218</v>
      </c>
      <c r="U102" s="160">
        <v>0</v>
      </c>
      <c r="V102" s="160">
        <f>ROUND(E102*U102,2)</f>
        <v>0</v>
      </c>
      <c r="W102" s="16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152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77">
        <v>39</v>
      </c>
      <c r="B103" s="178" t="s">
        <v>269</v>
      </c>
      <c r="C103" s="188" t="s">
        <v>270</v>
      </c>
      <c r="D103" s="179" t="s">
        <v>216</v>
      </c>
      <c r="E103" s="180">
        <v>1</v>
      </c>
      <c r="F103" s="181"/>
      <c r="G103" s="182">
        <f>ROUND(E103*F103,2)</f>
        <v>0</v>
      </c>
      <c r="H103" s="161"/>
      <c r="I103" s="160">
        <f>ROUND(E103*H103,2)</f>
        <v>0</v>
      </c>
      <c r="J103" s="161"/>
      <c r="K103" s="160">
        <f>ROUND(E103*J103,2)</f>
        <v>0</v>
      </c>
      <c r="L103" s="160">
        <v>15</v>
      </c>
      <c r="M103" s="160">
        <f>G103*(1+L103/100)</f>
        <v>0</v>
      </c>
      <c r="N103" s="160">
        <v>0</v>
      </c>
      <c r="O103" s="160">
        <f>ROUND(E103*N103,2)</f>
        <v>0</v>
      </c>
      <c r="P103" s="160">
        <v>0</v>
      </c>
      <c r="Q103" s="160">
        <f>ROUND(E103*P103,2)</f>
        <v>0</v>
      </c>
      <c r="R103" s="160"/>
      <c r="S103" s="160" t="s">
        <v>217</v>
      </c>
      <c r="T103" s="160" t="s">
        <v>218</v>
      </c>
      <c r="U103" s="160">
        <v>0</v>
      </c>
      <c r="V103" s="160">
        <f>ROUND(E103*U103,2)</f>
        <v>0</v>
      </c>
      <c r="W103" s="16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152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x14ac:dyDescent="0.2">
      <c r="A104" s="165" t="s">
        <v>145</v>
      </c>
      <c r="B104" s="166" t="s">
        <v>86</v>
      </c>
      <c r="C104" s="185" t="s">
        <v>87</v>
      </c>
      <c r="D104" s="167"/>
      <c r="E104" s="168"/>
      <c r="F104" s="169"/>
      <c r="G104" s="170">
        <f>SUMIF(AG105:AG105,"&lt;&gt;NOR",G105:G105)</f>
        <v>0</v>
      </c>
      <c r="H104" s="164"/>
      <c r="I104" s="164">
        <f>SUM(I105:I105)</f>
        <v>0</v>
      </c>
      <c r="J104" s="164"/>
      <c r="K104" s="164">
        <f>SUM(K105:K105)</f>
        <v>0</v>
      </c>
      <c r="L104" s="164"/>
      <c r="M104" s="164">
        <f>SUM(M105:M105)</f>
        <v>0</v>
      </c>
      <c r="N104" s="164"/>
      <c r="O104" s="164">
        <f>SUM(O105:O105)</f>
        <v>0</v>
      </c>
      <c r="P104" s="164"/>
      <c r="Q104" s="164">
        <f>SUM(Q105:Q105)</f>
        <v>0</v>
      </c>
      <c r="R104" s="164"/>
      <c r="S104" s="164"/>
      <c r="T104" s="164"/>
      <c r="U104" s="164"/>
      <c r="V104" s="164">
        <f>SUM(V105:V105)</f>
        <v>27.85</v>
      </c>
      <c r="W104" s="164"/>
      <c r="AG104" t="s">
        <v>146</v>
      </c>
    </row>
    <row r="105" spans="1:60" ht="22.5" outlineLevel="1" x14ac:dyDescent="0.2">
      <c r="A105" s="177">
        <v>40</v>
      </c>
      <c r="B105" s="178" t="s">
        <v>271</v>
      </c>
      <c r="C105" s="188" t="s">
        <v>272</v>
      </c>
      <c r="D105" s="179" t="s">
        <v>273</v>
      </c>
      <c r="E105" s="180">
        <v>5.0632600000000005</v>
      </c>
      <c r="F105" s="181"/>
      <c r="G105" s="182">
        <f>ROUND(E105*F105,2)</f>
        <v>0</v>
      </c>
      <c r="H105" s="161"/>
      <c r="I105" s="160">
        <f>ROUND(E105*H105,2)</f>
        <v>0</v>
      </c>
      <c r="J105" s="161"/>
      <c r="K105" s="160">
        <f>ROUND(E105*J105,2)</f>
        <v>0</v>
      </c>
      <c r="L105" s="160">
        <v>15</v>
      </c>
      <c r="M105" s="160">
        <f>G105*(1+L105/100)</f>
        <v>0</v>
      </c>
      <c r="N105" s="160">
        <v>0</v>
      </c>
      <c r="O105" s="160">
        <f>ROUND(E105*N105,2)</f>
        <v>0</v>
      </c>
      <c r="P105" s="160">
        <v>0</v>
      </c>
      <c r="Q105" s="160">
        <f>ROUND(E105*P105,2)</f>
        <v>0</v>
      </c>
      <c r="R105" s="160"/>
      <c r="S105" s="160" t="s">
        <v>150</v>
      </c>
      <c r="T105" s="160" t="s">
        <v>151</v>
      </c>
      <c r="U105" s="160">
        <v>5.5</v>
      </c>
      <c r="V105" s="160">
        <f>ROUND(E105*U105,2)</f>
        <v>27.85</v>
      </c>
      <c r="W105" s="16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274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x14ac:dyDescent="0.2">
      <c r="A106" s="165" t="s">
        <v>145</v>
      </c>
      <c r="B106" s="166" t="s">
        <v>90</v>
      </c>
      <c r="C106" s="185" t="s">
        <v>91</v>
      </c>
      <c r="D106" s="167"/>
      <c r="E106" s="168"/>
      <c r="F106" s="169"/>
      <c r="G106" s="170">
        <f>SUMIF(AG107:AG108,"&lt;&gt;NOR",G107:G108)</f>
        <v>0</v>
      </c>
      <c r="H106" s="164"/>
      <c r="I106" s="164">
        <f>SUM(I107:I108)</f>
        <v>0</v>
      </c>
      <c r="J106" s="164"/>
      <c r="K106" s="164">
        <f>SUM(K107:K108)</f>
        <v>0</v>
      </c>
      <c r="L106" s="164"/>
      <c r="M106" s="164">
        <f>SUM(M107:M108)</f>
        <v>0</v>
      </c>
      <c r="N106" s="164"/>
      <c r="O106" s="164">
        <f>SUM(O107:O108)</f>
        <v>0</v>
      </c>
      <c r="P106" s="164"/>
      <c r="Q106" s="164">
        <f>SUM(Q107:Q108)</f>
        <v>0</v>
      </c>
      <c r="R106" s="164"/>
      <c r="S106" s="164"/>
      <c r="T106" s="164"/>
      <c r="U106" s="164"/>
      <c r="V106" s="164">
        <f>SUM(V107:V108)</f>
        <v>3.17</v>
      </c>
      <c r="W106" s="164"/>
      <c r="AG106" t="s">
        <v>146</v>
      </c>
    </row>
    <row r="107" spans="1:60" ht="22.5" outlineLevel="1" x14ac:dyDescent="0.2">
      <c r="A107" s="171">
        <v>41</v>
      </c>
      <c r="B107" s="172" t="s">
        <v>275</v>
      </c>
      <c r="C107" s="186" t="s">
        <v>276</v>
      </c>
      <c r="D107" s="173" t="s">
        <v>149</v>
      </c>
      <c r="E107" s="174">
        <v>7.2600000000000007</v>
      </c>
      <c r="F107" s="175"/>
      <c r="G107" s="176">
        <f>ROUND(E107*F107,2)</f>
        <v>0</v>
      </c>
      <c r="H107" s="161"/>
      <c r="I107" s="160">
        <f>ROUND(E107*H107,2)</f>
        <v>0</v>
      </c>
      <c r="J107" s="161"/>
      <c r="K107" s="160">
        <f>ROUND(E107*J107,2)</f>
        <v>0</v>
      </c>
      <c r="L107" s="160">
        <v>15</v>
      </c>
      <c r="M107" s="160">
        <f>G107*(1+L107/100)</f>
        <v>0</v>
      </c>
      <c r="N107" s="160">
        <v>0</v>
      </c>
      <c r="O107" s="160">
        <f>ROUND(E107*N107,2)</f>
        <v>0</v>
      </c>
      <c r="P107" s="160">
        <v>0</v>
      </c>
      <c r="Q107" s="160">
        <f>ROUND(E107*P107,2)</f>
        <v>0</v>
      </c>
      <c r="R107" s="160"/>
      <c r="S107" s="160" t="s">
        <v>150</v>
      </c>
      <c r="T107" s="160" t="s">
        <v>151</v>
      </c>
      <c r="U107" s="160">
        <v>0.43609000000000003</v>
      </c>
      <c r="V107" s="160">
        <f>ROUND(E107*U107,2)</f>
        <v>3.17</v>
      </c>
      <c r="W107" s="16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277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7"/>
      <c r="B108" s="158"/>
      <c r="C108" s="187" t="s">
        <v>278</v>
      </c>
      <c r="D108" s="162"/>
      <c r="E108" s="163">
        <v>7.2600000000000007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154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x14ac:dyDescent="0.2">
      <c r="A109" s="165" t="s">
        <v>145</v>
      </c>
      <c r="B109" s="166" t="s">
        <v>96</v>
      </c>
      <c r="C109" s="185" t="s">
        <v>97</v>
      </c>
      <c r="D109" s="167"/>
      <c r="E109" s="168"/>
      <c r="F109" s="169"/>
      <c r="G109" s="170">
        <f>SUMIF(AG110:AG113,"&lt;&gt;NOR",G110:G113)</f>
        <v>0</v>
      </c>
      <c r="H109" s="164"/>
      <c r="I109" s="164">
        <f>SUM(I110:I113)</f>
        <v>0</v>
      </c>
      <c r="J109" s="164"/>
      <c r="K109" s="164">
        <f>SUM(K110:K113)</f>
        <v>0</v>
      </c>
      <c r="L109" s="164"/>
      <c r="M109" s="164">
        <f>SUM(M110:M113)</f>
        <v>0</v>
      </c>
      <c r="N109" s="164"/>
      <c r="O109" s="164">
        <f>SUM(O110:O113)</f>
        <v>0</v>
      </c>
      <c r="P109" s="164"/>
      <c r="Q109" s="164">
        <f>SUM(Q110:Q113)</f>
        <v>0</v>
      </c>
      <c r="R109" s="164"/>
      <c r="S109" s="164"/>
      <c r="T109" s="164"/>
      <c r="U109" s="164"/>
      <c r="V109" s="164">
        <f>SUM(V110:V113)</f>
        <v>0</v>
      </c>
      <c r="W109" s="164"/>
      <c r="AG109" t="s">
        <v>146</v>
      </c>
    </row>
    <row r="110" spans="1:60" outlineLevel="1" x14ac:dyDescent="0.2">
      <c r="A110" s="177">
        <v>42</v>
      </c>
      <c r="B110" s="178" t="s">
        <v>279</v>
      </c>
      <c r="C110" s="188" t="s">
        <v>280</v>
      </c>
      <c r="D110" s="179" t="s">
        <v>208</v>
      </c>
      <c r="E110" s="180">
        <v>1</v>
      </c>
      <c r="F110" s="181"/>
      <c r="G110" s="182">
        <f>ROUND(E110*F110,2)</f>
        <v>0</v>
      </c>
      <c r="H110" s="161"/>
      <c r="I110" s="160">
        <f>ROUND(E110*H110,2)</f>
        <v>0</v>
      </c>
      <c r="J110" s="161"/>
      <c r="K110" s="160">
        <f>ROUND(E110*J110,2)</f>
        <v>0</v>
      </c>
      <c r="L110" s="160">
        <v>15</v>
      </c>
      <c r="M110" s="160">
        <f>G110*(1+L110/100)</f>
        <v>0</v>
      </c>
      <c r="N110" s="160">
        <v>0</v>
      </c>
      <c r="O110" s="160">
        <f>ROUND(E110*N110,2)</f>
        <v>0</v>
      </c>
      <c r="P110" s="160">
        <v>0</v>
      </c>
      <c r="Q110" s="160">
        <f>ROUND(E110*P110,2)</f>
        <v>0</v>
      </c>
      <c r="R110" s="160"/>
      <c r="S110" s="160" t="s">
        <v>217</v>
      </c>
      <c r="T110" s="160" t="s">
        <v>218</v>
      </c>
      <c r="U110" s="160">
        <v>0</v>
      </c>
      <c r="V110" s="160">
        <f>ROUND(E110*U110,2)</f>
        <v>0</v>
      </c>
      <c r="W110" s="16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152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77">
        <v>43</v>
      </c>
      <c r="B111" s="178" t="s">
        <v>281</v>
      </c>
      <c r="C111" s="188" t="s">
        <v>282</v>
      </c>
      <c r="D111" s="179" t="s">
        <v>208</v>
      </c>
      <c r="E111" s="180">
        <v>1</v>
      </c>
      <c r="F111" s="181"/>
      <c r="G111" s="182">
        <f>ROUND(E111*F111,2)</f>
        <v>0</v>
      </c>
      <c r="H111" s="161"/>
      <c r="I111" s="160">
        <f>ROUND(E111*H111,2)</f>
        <v>0</v>
      </c>
      <c r="J111" s="161"/>
      <c r="K111" s="160">
        <f>ROUND(E111*J111,2)</f>
        <v>0</v>
      </c>
      <c r="L111" s="160">
        <v>15</v>
      </c>
      <c r="M111" s="160">
        <f>G111*(1+L111/100)</f>
        <v>0</v>
      </c>
      <c r="N111" s="160">
        <v>0</v>
      </c>
      <c r="O111" s="160">
        <f>ROUND(E111*N111,2)</f>
        <v>0</v>
      </c>
      <c r="P111" s="160">
        <v>0</v>
      </c>
      <c r="Q111" s="160">
        <f>ROUND(E111*P111,2)</f>
        <v>0</v>
      </c>
      <c r="R111" s="160"/>
      <c r="S111" s="160" t="s">
        <v>217</v>
      </c>
      <c r="T111" s="160" t="s">
        <v>218</v>
      </c>
      <c r="U111" s="160">
        <v>0</v>
      </c>
      <c r="V111" s="160">
        <f>ROUND(E111*U111,2)</f>
        <v>0</v>
      </c>
      <c r="W111" s="16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152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77">
        <v>44</v>
      </c>
      <c r="B112" s="178" t="s">
        <v>283</v>
      </c>
      <c r="C112" s="188" t="s">
        <v>284</v>
      </c>
      <c r="D112" s="179" t="s">
        <v>208</v>
      </c>
      <c r="E112" s="180">
        <v>1</v>
      </c>
      <c r="F112" s="181"/>
      <c r="G112" s="182">
        <f>ROUND(E112*F112,2)</f>
        <v>0</v>
      </c>
      <c r="H112" s="161"/>
      <c r="I112" s="160">
        <f>ROUND(E112*H112,2)</f>
        <v>0</v>
      </c>
      <c r="J112" s="161"/>
      <c r="K112" s="160">
        <f>ROUND(E112*J112,2)</f>
        <v>0</v>
      </c>
      <c r="L112" s="160">
        <v>15</v>
      </c>
      <c r="M112" s="160">
        <f>G112*(1+L112/100)</f>
        <v>0</v>
      </c>
      <c r="N112" s="160">
        <v>0</v>
      </c>
      <c r="O112" s="160">
        <f>ROUND(E112*N112,2)</f>
        <v>0</v>
      </c>
      <c r="P112" s="160">
        <v>0</v>
      </c>
      <c r="Q112" s="160">
        <f>ROUND(E112*P112,2)</f>
        <v>0</v>
      </c>
      <c r="R112" s="160"/>
      <c r="S112" s="160" t="s">
        <v>217</v>
      </c>
      <c r="T112" s="160" t="s">
        <v>218</v>
      </c>
      <c r="U112" s="160">
        <v>0</v>
      </c>
      <c r="V112" s="160">
        <f>ROUND(E112*U112,2)</f>
        <v>0</v>
      </c>
      <c r="W112" s="16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152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77">
        <v>45</v>
      </c>
      <c r="B113" s="178" t="s">
        <v>285</v>
      </c>
      <c r="C113" s="188" t="s">
        <v>286</v>
      </c>
      <c r="D113" s="179" t="s">
        <v>208</v>
      </c>
      <c r="E113" s="180">
        <v>1</v>
      </c>
      <c r="F113" s="181"/>
      <c r="G113" s="182">
        <f>ROUND(E113*F113,2)</f>
        <v>0</v>
      </c>
      <c r="H113" s="161"/>
      <c r="I113" s="160">
        <f>ROUND(E113*H113,2)</f>
        <v>0</v>
      </c>
      <c r="J113" s="161"/>
      <c r="K113" s="160">
        <f>ROUND(E113*J113,2)</f>
        <v>0</v>
      </c>
      <c r="L113" s="160">
        <v>15</v>
      </c>
      <c r="M113" s="160">
        <f>G113*(1+L113/100)</f>
        <v>0</v>
      </c>
      <c r="N113" s="160">
        <v>0</v>
      </c>
      <c r="O113" s="160">
        <f>ROUND(E113*N113,2)</f>
        <v>0</v>
      </c>
      <c r="P113" s="160">
        <v>0</v>
      </c>
      <c r="Q113" s="160">
        <f>ROUND(E113*P113,2)</f>
        <v>0</v>
      </c>
      <c r="R113" s="160"/>
      <c r="S113" s="160" t="s">
        <v>217</v>
      </c>
      <c r="T113" s="160" t="s">
        <v>218</v>
      </c>
      <c r="U113" s="160">
        <v>0</v>
      </c>
      <c r="V113" s="160">
        <f>ROUND(E113*U113,2)</f>
        <v>0</v>
      </c>
      <c r="W113" s="16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152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x14ac:dyDescent="0.2">
      <c r="A114" s="165" t="s">
        <v>145</v>
      </c>
      <c r="B114" s="166" t="s">
        <v>100</v>
      </c>
      <c r="C114" s="185" t="s">
        <v>101</v>
      </c>
      <c r="D114" s="167"/>
      <c r="E114" s="168"/>
      <c r="F114" s="169"/>
      <c r="G114" s="170">
        <f>SUMIF(AG115:AG127,"&lt;&gt;NOR",G115:G127)</f>
        <v>0</v>
      </c>
      <c r="H114" s="164"/>
      <c r="I114" s="164">
        <f>SUM(I115:I127)</f>
        <v>0</v>
      </c>
      <c r="J114" s="164"/>
      <c r="K114" s="164">
        <f>SUM(K115:K127)</f>
        <v>0</v>
      </c>
      <c r="L114" s="164"/>
      <c r="M114" s="164">
        <f>SUM(M115:M127)</f>
        <v>0</v>
      </c>
      <c r="N114" s="164"/>
      <c r="O114" s="164">
        <f>SUM(O115:O127)</f>
        <v>0.31999999999999995</v>
      </c>
      <c r="P114" s="164"/>
      <c r="Q114" s="164">
        <f>SUM(Q115:Q127)</f>
        <v>0</v>
      </c>
      <c r="R114" s="164"/>
      <c r="S114" s="164"/>
      <c r="T114" s="164"/>
      <c r="U114" s="164"/>
      <c r="V114" s="164">
        <f>SUM(V115:V127)</f>
        <v>470.89000000000004</v>
      </c>
      <c r="W114" s="164"/>
      <c r="AG114" t="s">
        <v>146</v>
      </c>
    </row>
    <row r="115" spans="1:60" outlineLevel="1" x14ac:dyDescent="0.2">
      <c r="A115" s="177">
        <v>46</v>
      </c>
      <c r="B115" s="178" t="s">
        <v>287</v>
      </c>
      <c r="C115" s="188" t="s">
        <v>288</v>
      </c>
      <c r="D115" s="179" t="s">
        <v>208</v>
      </c>
      <c r="E115" s="180">
        <v>6</v>
      </c>
      <c r="F115" s="181"/>
      <c r="G115" s="182">
        <f t="shared" ref="G115:G127" si="7">ROUND(E115*F115,2)</f>
        <v>0</v>
      </c>
      <c r="H115" s="161"/>
      <c r="I115" s="160">
        <f t="shared" ref="I115:I127" si="8">ROUND(E115*H115,2)</f>
        <v>0</v>
      </c>
      <c r="J115" s="161"/>
      <c r="K115" s="160">
        <f t="shared" ref="K115:K127" si="9">ROUND(E115*J115,2)</f>
        <v>0</v>
      </c>
      <c r="L115" s="160">
        <v>15</v>
      </c>
      <c r="M115" s="160">
        <f t="shared" ref="M115:M127" si="10">G115*(1+L115/100)</f>
        <v>0</v>
      </c>
      <c r="N115" s="160">
        <v>0</v>
      </c>
      <c r="O115" s="160">
        <f t="shared" ref="O115:O127" si="11">ROUND(E115*N115,2)</f>
        <v>0</v>
      </c>
      <c r="P115" s="160">
        <v>0</v>
      </c>
      <c r="Q115" s="160">
        <f t="shared" ref="Q115:Q127" si="12">ROUND(E115*P115,2)</f>
        <v>0</v>
      </c>
      <c r="R115" s="160"/>
      <c r="S115" s="160" t="s">
        <v>150</v>
      </c>
      <c r="T115" s="160" t="s">
        <v>151</v>
      </c>
      <c r="U115" s="160">
        <v>1.4500000000000002</v>
      </c>
      <c r="V115" s="160">
        <f t="shared" ref="V115:V127" si="13">ROUND(E115*U115,2)</f>
        <v>8.6999999999999993</v>
      </c>
      <c r="W115" s="16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152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77">
        <v>47</v>
      </c>
      <c r="B116" s="178" t="s">
        <v>289</v>
      </c>
      <c r="C116" s="188" t="s">
        <v>290</v>
      </c>
      <c r="D116" s="179" t="s">
        <v>208</v>
      </c>
      <c r="E116" s="180">
        <v>1</v>
      </c>
      <c r="F116" s="181"/>
      <c r="G116" s="182">
        <f t="shared" si="7"/>
        <v>0</v>
      </c>
      <c r="H116" s="161"/>
      <c r="I116" s="160">
        <f t="shared" si="8"/>
        <v>0</v>
      </c>
      <c r="J116" s="161"/>
      <c r="K116" s="160">
        <f t="shared" si="9"/>
        <v>0</v>
      </c>
      <c r="L116" s="160">
        <v>15</v>
      </c>
      <c r="M116" s="160">
        <f t="shared" si="10"/>
        <v>0</v>
      </c>
      <c r="N116" s="160">
        <v>0</v>
      </c>
      <c r="O116" s="160">
        <f t="shared" si="11"/>
        <v>0</v>
      </c>
      <c r="P116" s="160">
        <v>0</v>
      </c>
      <c r="Q116" s="160">
        <f t="shared" si="12"/>
        <v>0</v>
      </c>
      <c r="R116" s="160"/>
      <c r="S116" s="160" t="s">
        <v>150</v>
      </c>
      <c r="T116" s="160" t="s">
        <v>151</v>
      </c>
      <c r="U116" s="160">
        <v>1.7000000000000002</v>
      </c>
      <c r="V116" s="160">
        <f t="shared" si="13"/>
        <v>1.7</v>
      </c>
      <c r="W116" s="16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152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77">
        <v>48</v>
      </c>
      <c r="B117" s="178" t="s">
        <v>291</v>
      </c>
      <c r="C117" s="188" t="s">
        <v>292</v>
      </c>
      <c r="D117" s="179" t="s">
        <v>208</v>
      </c>
      <c r="E117" s="180">
        <v>7</v>
      </c>
      <c r="F117" s="181"/>
      <c r="G117" s="182">
        <f t="shared" si="7"/>
        <v>0</v>
      </c>
      <c r="H117" s="161"/>
      <c r="I117" s="160">
        <f t="shared" si="8"/>
        <v>0</v>
      </c>
      <c r="J117" s="161"/>
      <c r="K117" s="160">
        <f t="shared" si="9"/>
        <v>0</v>
      </c>
      <c r="L117" s="160">
        <v>15</v>
      </c>
      <c r="M117" s="160">
        <f t="shared" si="10"/>
        <v>0</v>
      </c>
      <c r="N117" s="160">
        <v>0</v>
      </c>
      <c r="O117" s="160">
        <f t="shared" si="11"/>
        <v>0</v>
      </c>
      <c r="P117" s="160">
        <v>0</v>
      </c>
      <c r="Q117" s="160">
        <f t="shared" si="12"/>
        <v>0</v>
      </c>
      <c r="R117" s="160"/>
      <c r="S117" s="160" t="s">
        <v>150</v>
      </c>
      <c r="T117" s="160" t="s">
        <v>151</v>
      </c>
      <c r="U117" s="160">
        <v>0</v>
      </c>
      <c r="V117" s="160">
        <f t="shared" si="13"/>
        <v>0</v>
      </c>
      <c r="W117" s="16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293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77">
        <v>49</v>
      </c>
      <c r="B118" s="178" t="s">
        <v>294</v>
      </c>
      <c r="C118" s="188" t="s">
        <v>295</v>
      </c>
      <c r="D118" s="179" t="s">
        <v>216</v>
      </c>
      <c r="E118" s="180">
        <v>1</v>
      </c>
      <c r="F118" s="181"/>
      <c r="G118" s="182">
        <f t="shared" si="7"/>
        <v>0</v>
      </c>
      <c r="H118" s="161"/>
      <c r="I118" s="160">
        <f t="shared" si="8"/>
        <v>0</v>
      </c>
      <c r="J118" s="161"/>
      <c r="K118" s="160">
        <f t="shared" si="9"/>
        <v>0</v>
      </c>
      <c r="L118" s="160">
        <v>15</v>
      </c>
      <c r="M118" s="160">
        <f t="shared" si="10"/>
        <v>0</v>
      </c>
      <c r="N118" s="160">
        <v>0</v>
      </c>
      <c r="O118" s="160">
        <f t="shared" si="11"/>
        <v>0</v>
      </c>
      <c r="P118" s="160">
        <v>0</v>
      </c>
      <c r="Q118" s="160">
        <f t="shared" si="12"/>
        <v>0</v>
      </c>
      <c r="R118" s="160"/>
      <c r="S118" s="160" t="s">
        <v>217</v>
      </c>
      <c r="T118" s="160" t="s">
        <v>218</v>
      </c>
      <c r="U118" s="160">
        <v>0</v>
      </c>
      <c r="V118" s="160">
        <f t="shared" si="13"/>
        <v>0</v>
      </c>
      <c r="W118" s="16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293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ht="22.5" outlineLevel="1" x14ac:dyDescent="0.2">
      <c r="A119" s="177">
        <v>50</v>
      </c>
      <c r="B119" s="178" t="s">
        <v>296</v>
      </c>
      <c r="C119" s="188" t="s">
        <v>297</v>
      </c>
      <c r="D119" s="179" t="s">
        <v>208</v>
      </c>
      <c r="E119" s="180">
        <v>1</v>
      </c>
      <c r="F119" s="181"/>
      <c r="G119" s="182">
        <f t="shared" si="7"/>
        <v>0</v>
      </c>
      <c r="H119" s="161"/>
      <c r="I119" s="160">
        <f t="shared" si="8"/>
        <v>0</v>
      </c>
      <c r="J119" s="161"/>
      <c r="K119" s="160">
        <f t="shared" si="9"/>
        <v>0</v>
      </c>
      <c r="L119" s="160">
        <v>15</v>
      </c>
      <c r="M119" s="160">
        <f t="shared" si="10"/>
        <v>0</v>
      </c>
      <c r="N119" s="160">
        <v>1.0000000000000001E-5</v>
      </c>
      <c r="O119" s="160">
        <f t="shared" si="11"/>
        <v>0</v>
      </c>
      <c r="P119" s="160">
        <v>0</v>
      </c>
      <c r="Q119" s="160">
        <f t="shared" si="12"/>
        <v>0</v>
      </c>
      <c r="R119" s="160"/>
      <c r="S119" s="160" t="s">
        <v>217</v>
      </c>
      <c r="T119" s="160" t="s">
        <v>218</v>
      </c>
      <c r="U119" s="160">
        <v>0.26</v>
      </c>
      <c r="V119" s="160">
        <f t="shared" si="13"/>
        <v>0.26</v>
      </c>
      <c r="W119" s="16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152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77">
        <v>51</v>
      </c>
      <c r="B120" s="178" t="s">
        <v>298</v>
      </c>
      <c r="C120" s="188" t="s">
        <v>299</v>
      </c>
      <c r="D120" s="179" t="s">
        <v>208</v>
      </c>
      <c r="E120" s="180">
        <v>1</v>
      </c>
      <c r="F120" s="181"/>
      <c r="G120" s="182">
        <f t="shared" si="7"/>
        <v>0</v>
      </c>
      <c r="H120" s="161"/>
      <c r="I120" s="160">
        <f t="shared" si="8"/>
        <v>0</v>
      </c>
      <c r="J120" s="161"/>
      <c r="K120" s="160">
        <f t="shared" si="9"/>
        <v>0</v>
      </c>
      <c r="L120" s="160">
        <v>15</v>
      </c>
      <c r="M120" s="160">
        <f t="shared" si="10"/>
        <v>0</v>
      </c>
      <c r="N120" s="160">
        <v>0.18400000000000002</v>
      </c>
      <c r="O120" s="160">
        <f t="shared" si="11"/>
        <v>0.18</v>
      </c>
      <c r="P120" s="160">
        <v>0</v>
      </c>
      <c r="Q120" s="160">
        <f t="shared" si="12"/>
        <v>0</v>
      </c>
      <c r="R120" s="160"/>
      <c r="S120" s="160" t="s">
        <v>150</v>
      </c>
      <c r="T120" s="160" t="s">
        <v>218</v>
      </c>
      <c r="U120" s="160">
        <v>460.22828000000004</v>
      </c>
      <c r="V120" s="160">
        <f t="shared" si="13"/>
        <v>460.23</v>
      </c>
      <c r="W120" s="16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277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77">
        <v>52</v>
      </c>
      <c r="B121" s="178" t="s">
        <v>300</v>
      </c>
      <c r="C121" s="188" t="s">
        <v>301</v>
      </c>
      <c r="D121" s="179" t="s">
        <v>208</v>
      </c>
      <c r="E121" s="180">
        <v>6</v>
      </c>
      <c r="F121" s="181"/>
      <c r="G121" s="182">
        <f t="shared" si="7"/>
        <v>0</v>
      </c>
      <c r="H121" s="161"/>
      <c r="I121" s="160">
        <f t="shared" si="8"/>
        <v>0</v>
      </c>
      <c r="J121" s="161"/>
      <c r="K121" s="160">
        <f t="shared" si="9"/>
        <v>0</v>
      </c>
      <c r="L121" s="160">
        <v>15</v>
      </c>
      <c r="M121" s="160">
        <f t="shared" si="10"/>
        <v>0</v>
      </c>
      <c r="N121" s="160">
        <v>8.0000000000000004E-4</v>
      </c>
      <c r="O121" s="160">
        <f t="shared" si="11"/>
        <v>0</v>
      </c>
      <c r="P121" s="160">
        <v>0</v>
      </c>
      <c r="Q121" s="160">
        <f t="shared" si="12"/>
        <v>0</v>
      </c>
      <c r="R121" s="160" t="s">
        <v>302</v>
      </c>
      <c r="S121" s="160" t="s">
        <v>303</v>
      </c>
      <c r="T121" s="160" t="s">
        <v>303</v>
      </c>
      <c r="U121" s="160">
        <v>0</v>
      </c>
      <c r="V121" s="160">
        <f t="shared" si="13"/>
        <v>0</v>
      </c>
      <c r="W121" s="16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304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77">
        <v>53</v>
      </c>
      <c r="B122" s="178" t="s">
        <v>305</v>
      </c>
      <c r="C122" s="188" t="s">
        <v>306</v>
      </c>
      <c r="D122" s="179" t="s">
        <v>208</v>
      </c>
      <c r="E122" s="180">
        <v>1</v>
      </c>
      <c r="F122" s="181"/>
      <c r="G122" s="182">
        <f t="shared" si="7"/>
        <v>0</v>
      </c>
      <c r="H122" s="161"/>
      <c r="I122" s="160">
        <f t="shared" si="8"/>
        <v>0</v>
      </c>
      <c r="J122" s="161"/>
      <c r="K122" s="160">
        <f t="shared" si="9"/>
        <v>0</v>
      </c>
      <c r="L122" s="160">
        <v>15</v>
      </c>
      <c r="M122" s="160">
        <f t="shared" si="10"/>
        <v>0</v>
      </c>
      <c r="N122" s="160">
        <v>0</v>
      </c>
      <c r="O122" s="160">
        <f t="shared" si="11"/>
        <v>0</v>
      </c>
      <c r="P122" s="160">
        <v>0</v>
      </c>
      <c r="Q122" s="160">
        <f t="shared" si="12"/>
        <v>0</v>
      </c>
      <c r="R122" s="160" t="s">
        <v>302</v>
      </c>
      <c r="S122" s="160" t="s">
        <v>150</v>
      </c>
      <c r="T122" s="160" t="s">
        <v>151</v>
      </c>
      <c r="U122" s="160">
        <v>0</v>
      </c>
      <c r="V122" s="160">
        <f t="shared" si="13"/>
        <v>0</v>
      </c>
      <c r="W122" s="16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307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ht="22.5" outlineLevel="1" x14ac:dyDescent="0.2">
      <c r="A123" s="177">
        <v>54</v>
      </c>
      <c r="B123" s="178" t="s">
        <v>308</v>
      </c>
      <c r="C123" s="188" t="s">
        <v>309</v>
      </c>
      <c r="D123" s="179" t="s">
        <v>208</v>
      </c>
      <c r="E123" s="180">
        <v>3</v>
      </c>
      <c r="F123" s="181"/>
      <c r="G123" s="182">
        <f t="shared" si="7"/>
        <v>0</v>
      </c>
      <c r="H123" s="161"/>
      <c r="I123" s="160">
        <f t="shared" si="8"/>
        <v>0</v>
      </c>
      <c r="J123" s="161"/>
      <c r="K123" s="160">
        <f t="shared" si="9"/>
        <v>0</v>
      </c>
      <c r="L123" s="160">
        <v>15</v>
      </c>
      <c r="M123" s="160">
        <f t="shared" si="10"/>
        <v>0</v>
      </c>
      <c r="N123" s="160">
        <v>1.5000000000000001E-2</v>
      </c>
      <c r="O123" s="160">
        <f t="shared" si="11"/>
        <v>0.05</v>
      </c>
      <c r="P123" s="160">
        <v>0</v>
      </c>
      <c r="Q123" s="160">
        <f t="shared" si="12"/>
        <v>0</v>
      </c>
      <c r="R123" s="160" t="s">
        <v>302</v>
      </c>
      <c r="S123" s="160" t="s">
        <v>150</v>
      </c>
      <c r="T123" s="160" t="s">
        <v>151</v>
      </c>
      <c r="U123" s="160">
        <v>0</v>
      </c>
      <c r="V123" s="160">
        <f t="shared" si="13"/>
        <v>0</v>
      </c>
      <c r="W123" s="16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307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ht="22.5" outlineLevel="1" x14ac:dyDescent="0.2">
      <c r="A124" s="177">
        <v>55</v>
      </c>
      <c r="B124" s="178" t="s">
        <v>310</v>
      </c>
      <c r="C124" s="188" t="s">
        <v>311</v>
      </c>
      <c r="D124" s="179" t="s">
        <v>208</v>
      </c>
      <c r="E124" s="180">
        <v>1</v>
      </c>
      <c r="F124" s="181"/>
      <c r="G124" s="182">
        <f t="shared" si="7"/>
        <v>0</v>
      </c>
      <c r="H124" s="161"/>
      <c r="I124" s="160">
        <f t="shared" si="8"/>
        <v>0</v>
      </c>
      <c r="J124" s="161"/>
      <c r="K124" s="160">
        <f t="shared" si="9"/>
        <v>0</v>
      </c>
      <c r="L124" s="160">
        <v>15</v>
      </c>
      <c r="M124" s="160">
        <f t="shared" si="10"/>
        <v>0</v>
      </c>
      <c r="N124" s="160">
        <v>1.8000000000000002E-2</v>
      </c>
      <c r="O124" s="160">
        <f t="shared" si="11"/>
        <v>0.02</v>
      </c>
      <c r="P124" s="160">
        <v>0</v>
      </c>
      <c r="Q124" s="160">
        <f t="shared" si="12"/>
        <v>0</v>
      </c>
      <c r="R124" s="160" t="s">
        <v>302</v>
      </c>
      <c r="S124" s="160" t="s">
        <v>150</v>
      </c>
      <c r="T124" s="160" t="s">
        <v>151</v>
      </c>
      <c r="U124" s="160">
        <v>0</v>
      </c>
      <c r="V124" s="160">
        <f t="shared" si="13"/>
        <v>0</v>
      </c>
      <c r="W124" s="160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307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ht="22.5" outlineLevel="1" x14ac:dyDescent="0.2">
      <c r="A125" s="177">
        <v>56</v>
      </c>
      <c r="B125" s="178" t="s">
        <v>312</v>
      </c>
      <c r="C125" s="188" t="s">
        <v>313</v>
      </c>
      <c r="D125" s="179" t="s">
        <v>208</v>
      </c>
      <c r="E125" s="180">
        <v>2</v>
      </c>
      <c r="F125" s="181"/>
      <c r="G125" s="182">
        <f t="shared" si="7"/>
        <v>0</v>
      </c>
      <c r="H125" s="161"/>
      <c r="I125" s="160">
        <f t="shared" si="8"/>
        <v>0</v>
      </c>
      <c r="J125" s="161"/>
      <c r="K125" s="160">
        <f t="shared" si="9"/>
        <v>0</v>
      </c>
      <c r="L125" s="160">
        <v>15</v>
      </c>
      <c r="M125" s="160">
        <f t="shared" si="10"/>
        <v>0</v>
      </c>
      <c r="N125" s="160">
        <v>0.02</v>
      </c>
      <c r="O125" s="160">
        <f t="shared" si="11"/>
        <v>0.04</v>
      </c>
      <c r="P125" s="160">
        <v>0</v>
      </c>
      <c r="Q125" s="160">
        <f t="shared" si="12"/>
        <v>0</v>
      </c>
      <c r="R125" s="160" t="s">
        <v>302</v>
      </c>
      <c r="S125" s="160" t="s">
        <v>150</v>
      </c>
      <c r="T125" s="160" t="s">
        <v>151</v>
      </c>
      <c r="U125" s="160">
        <v>0</v>
      </c>
      <c r="V125" s="160">
        <f t="shared" si="13"/>
        <v>0</v>
      </c>
      <c r="W125" s="160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307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ht="22.5" outlineLevel="1" x14ac:dyDescent="0.2">
      <c r="A126" s="171">
        <v>57</v>
      </c>
      <c r="B126" s="172" t="s">
        <v>314</v>
      </c>
      <c r="C126" s="186" t="s">
        <v>315</v>
      </c>
      <c r="D126" s="173" t="s">
        <v>208</v>
      </c>
      <c r="E126" s="174">
        <v>1</v>
      </c>
      <c r="F126" s="175"/>
      <c r="G126" s="176">
        <f t="shared" si="7"/>
        <v>0</v>
      </c>
      <c r="H126" s="161"/>
      <c r="I126" s="160">
        <f t="shared" si="8"/>
        <v>0</v>
      </c>
      <c r="J126" s="161"/>
      <c r="K126" s="160">
        <f t="shared" si="9"/>
        <v>0</v>
      </c>
      <c r="L126" s="160">
        <v>15</v>
      </c>
      <c r="M126" s="160">
        <f t="shared" si="10"/>
        <v>0</v>
      </c>
      <c r="N126" s="160">
        <v>2.5000000000000001E-2</v>
      </c>
      <c r="O126" s="160">
        <f t="shared" si="11"/>
        <v>0.03</v>
      </c>
      <c r="P126" s="160">
        <v>0</v>
      </c>
      <c r="Q126" s="160">
        <f t="shared" si="12"/>
        <v>0</v>
      </c>
      <c r="R126" s="160" t="s">
        <v>302</v>
      </c>
      <c r="S126" s="160" t="s">
        <v>150</v>
      </c>
      <c r="T126" s="160" t="s">
        <v>151</v>
      </c>
      <c r="U126" s="160">
        <v>0</v>
      </c>
      <c r="V126" s="160">
        <f t="shared" si="13"/>
        <v>0</v>
      </c>
      <c r="W126" s="16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307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57">
        <v>58</v>
      </c>
      <c r="B127" s="158" t="s">
        <v>316</v>
      </c>
      <c r="C127" s="189" t="s">
        <v>317</v>
      </c>
      <c r="D127" s="159" t="s">
        <v>0</v>
      </c>
      <c r="E127" s="183"/>
      <c r="F127" s="161"/>
      <c r="G127" s="160">
        <f t="shared" si="7"/>
        <v>0</v>
      </c>
      <c r="H127" s="161"/>
      <c r="I127" s="160">
        <f t="shared" si="8"/>
        <v>0</v>
      </c>
      <c r="J127" s="161"/>
      <c r="K127" s="160">
        <f t="shared" si="9"/>
        <v>0</v>
      </c>
      <c r="L127" s="160">
        <v>15</v>
      </c>
      <c r="M127" s="160">
        <f t="shared" si="10"/>
        <v>0</v>
      </c>
      <c r="N127" s="160">
        <v>0</v>
      </c>
      <c r="O127" s="160">
        <f t="shared" si="11"/>
        <v>0</v>
      </c>
      <c r="P127" s="160">
        <v>0</v>
      </c>
      <c r="Q127" s="160">
        <f t="shared" si="12"/>
        <v>0</v>
      </c>
      <c r="R127" s="160"/>
      <c r="S127" s="160" t="s">
        <v>150</v>
      </c>
      <c r="T127" s="160" t="s">
        <v>151</v>
      </c>
      <c r="U127" s="160">
        <v>0</v>
      </c>
      <c r="V127" s="160">
        <f t="shared" si="13"/>
        <v>0</v>
      </c>
      <c r="W127" s="160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274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x14ac:dyDescent="0.2">
      <c r="A128" s="165" t="s">
        <v>145</v>
      </c>
      <c r="B128" s="166" t="s">
        <v>102</v>
      </c>
      <c r="C128" s="185" t="s">
        <v>103</v>
      </c>
      <c r="D128" s="167"/>
      <c r="E128" s="168"/>
      <c r="F128" s="169"/>
      <c r="G128" s="170">
        <f>SUMIF(AG129:AG144,"&lt;&gt;NOR",G129:G144)</f>
        <v>0</v>
      </c>
      <c r="H128" s="164"/>
      <c r="I128" s="164">
        <f>SUM(I129:I144)</f>
        <v>0</v>
      </c>
      <c r="J128" s="164"/>
      <c r="K128" s="164">
        <f>SUM(K129:K144)</f>
        <v>0</v>
      </c>
      <c r="L128" s="164"/>
      <c r="M128" s="164">
        <f>SUM(M129:M144)</f>
        <v>0</v>
      </c>
      <c r="N128" s="164"/>
      <c r="O128" s="164">
        <f>SUM(O129:O144)</f>
        <v>9.0000000000000011E-2</v>
      </c>
      <c r="P128" s="164"/>
      <c r="Q128" s="164">
        <f>SUM(Q129:Q144)</f>
        <v>0</v>
      </c>
      <c r="R128" s="164"/>
      <c r="S128" s="164"/>
      <c r="T128" s="164"/>
      <c r="U128" s="164"/>
      <c r="V128" s="164">
        <f>SUM(V129:V144)</f>
        <v>3.89</v>
      </c>
      <c r="W128" s="164"/>
      <c r="AG128" t="s">
        <v>146</v>
      </c>
    </row>
    <row r="129" spans="1:60" outlineLevel="1" x14ac:dyDescent="0.2">
      <c r="A129" s="171">
        <v>59</v>
      </c>
      <c r="B129" s="172" t="s">
        <v>318</v>
      </c>
      <c r="C129" s="186" t="s">
        <v>319</v>
      </c>
      <c r="D129" s="173" t="s">
        <v>149</v>
      </c>
      <c r="E129" s="174">
        <v>3.4000000000000004</v>
      </c>
      <c r="F129" s="175"/>
      <c r="G129" s="176">
        <f>ROUND(E129*F129,2)</f>
        <v>0</v>
      </c>
      <c r="H129" s="161"/>
      <c r="I129" s="160">
        <f>ROUND(E129*H129,2)</f>
        <v>0</v>
      </c>
      <c r="J129" s="161"/>
      <c r="K129" s="160">
        <f>ROUND(E129*J129,2)</f>
        <v>0</v>
      </c>
      <c r="L129" s="160">
        <v>15</v>
      </c>
      <c r="M129" s="160">
        <f>G129*(1+L129/100)</f>
        <v>0</v>
      </c>
      <c r="N129" s="160">
        <v>2.1000000000000001E-4</v>
      </c>
      <c r="O129" s="160">
        <f>ROUND(E129*N129,2)</f>
        <v>0</v>
      </c>
      <c r="P129" s="160">
        <v>0</v>
      </c>
      <c r="Q129" s="160">
        <f>ROUND(E129*P129,2)</f>
        <v>0</v>
      </c>
      <c r="R129" s="160"/>
      <c r="S129" s="160" t="s">
        <v>150</v>
      </c>
      <c r="T129" s="160" t="s">
        <v>151</v>
      </c>
      <c r="U129" s="160">
        <v>0.05</v>
      </c>
      <c r="V129" s="160">
        <f>ROUND(E129*U129,2)</f>
        <v>0.17</v>
      </c>
      <c r="W129" s="160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152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7"/>
      <c r="B130" s="158"/>
      <c r="C130" s="187" t="s">
        <v>320</v>
      </c>
      <c r="D130" s="162"/>
      <c r="E130" s="163">
        <v>3.4000000000000004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154</v>
      </c>
      <c r="AH130" s="150">
        <v>5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71">
        <v>60</v>
      </c>
      <c r="B131" s="172" t="s">
        <v>321</v>
      </c>
      <c r="C131" s="186" t="s">
        <v>322</v>
      </c>
      <c r="D131" s="173" t="s">
        <v>149</v>
      </c>
      <c r="E131" s="174">
        <v>3.4000000000000004</v>
      </c>
      <c r="F131" s="175"/>
      <c r="G131" s="176">
        <f>ROUND(E131*F131,2)</f>
        <v>0</v>
      </c>
      <c r="H131" s="161"/>
      <c r="I131" s="160">
        <f>ROUND(E131*H131,2)</f>
        <v>0</v>
      </c>
      <c r="J131" s="161"/>
      <c r="K131" s="160">
        <f>ROUND(E131*J131,2)</f>
        <v>0</v>
      </c>
      <c r="L131" s="160">
        <v>15</v>
      </c>
      <c r="M131" s="160">
        <f>G131*(1+L131/100)</f>
        <v>0</v>
      </c>
      <c r="N131" s="160">
        <v>5.8100000000000001E-3</v>
      </c>
      <c r="O131" s="160">
        <f>ROUND(E131*N131,2)</f>
        <v>0.02</v>
      </c>
      <c r="P131" s="160">
        <v>0</v>
      </c>
      <c r="Q131" s="160">
        <f>ROUND(E131*P131,2)</f>
        <v>0</v>
      </c>
      <c r="R131" s="160"/>
      <c r="S131" s="160" t="s">
        <v>150</v>
      </c>
      <c r="T131" s="160" t="s">
        <v>151</v>
      </c>
      <c r="U131" s="160">
        <v>1.04</v>
      </c>
      <c r="V131" s="160">
        <f>ROUND(E131*U131,2)</f>
        <v>3.54</v>
      </c>
      <c r="W131" s="16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293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7"/>
      <c r="B132" s="158"/>
      <c r="C132" s="187" t="s">
        <v>198</v>
      </c>
      <c r="D132" s="162"/>
      <c r="E132" s="163">
        <v>2.5500000000000003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154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57"/>
      <c r="B133" s="158"/>
      <c r="C133" s="187" t="s">
        <v>199</v>
      </c>
      <c r="D133" s="162"/>
      <c r="E133" s="163">
        <v>0.85000000000000009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154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71">
        <v>61</v>
      </c>
      <c r="B134" s="172" t="s">
        <v>323</v>
      </c>
      <c r="C134" s="186" t="s">
        <v>324</v>
      </c>
      <c r="D134" s="173" t="s">
        <v>160</v>
      </c>
      <c r="E134" s="174">
        <v>1.2000000000000002</v>
      </c>
      <c r="F134" s="175"/>
      <c r="G134" s="176">
        <f>ROUND(E134*F134,2)</f>
        <v>0</v>
      </c>
      <c r="H134" s="161"/>
      <c r="I134" s="160">
        <f>ROUND(E134*H134,2)</f>
        <v>0</v>
      </c>
      <c r="J134" s="161"/>
      <c r="K134" s="160">
        <f>ROUND(E134*J134,2)</f>
        <v>0</v>
      </c>
      <c r="L134" s="160">
        <v>15</v>
      </c>
      <c r="M134" s="160">
        <f>G134*(1+L134/100)</f>
        <v>0</v>
      </c>
      <c r="N134" s="160">
        <v>1.4000000000000001E-4</v>
      </c>
      <c r="O134" s="160">
        <f>ROUND(E134*N134,2)</f>
        <v>0</v>
      </c>
      <c r="P134" s="160">
        <v>0</v>
      </c>
      <c r="Q134" s="160">
        <f>ROUND(E134*P134,2)</f>
        <v>0</v>
      </c>
      <c r="R134" s="160"/>
      <c r="S134" s="160" t="s">
        <v>150</v>
      </c>
      <c r="T134" s="160" t="s">
        <v>151</v>
      </c>
      <c r="U134" s="160">
        <v>0.15000000000000002</v>
      </c>
      <c r="V134" s="160">
        <f>ROUND(E134*U134,2)</f>
        <v>0.18</v>
      </c>
      <c r="W134" s="160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152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57"/>
      <c r="B135" s="158"/>
      <c r="C135" s="187" t="s">
        <v>325</v>
      </c>
      <c r="D135" s="162"/>
      <c r="E135" s="163">
        <v>1.2000000000000002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154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71">
        <v>62</v>
      </c>
      <c r="B136" s="172" t="s">
        <v>326</v>
      </c>
      <c r="C136" s="186" t="s">
        <v>327</v>
      </c>
      <c r="D136" s="173" t="s">
        <v>160</v>
      </c>
      <c r="E136" s="174">
        <v>33.400000000000006</v>
      </c>
      <c r="F136" s="175"/>
      <c r="G136" s="176">
        <f>ROUND(E136*F136,2)</f>
        <v>0</v>
      </c>
      <c r="H136" s="161"/>
      <c r="I136" s="160">
        <f>ROUND(E136*H136,2)</f>
        <v>0</v>
      </c>
      <c r="J136" s="161"/>
      <c r="K136" s="160">
        <f>ROUND(E136*J136,2)</f>
        <v>0</v>
      </c>
      <c r="L136" s="160">
        <v>15</v>
      </c>
      <c r="M136" s="160">
        <f>G136*(1+L136/100)</f>
        <v>0</v>
      </c>
      <c r="N136" s="160">
        <v>0</v>
      </c>
      <c r="O136" s="160">
        <f>ROUND(E136*N136,2)</f>
        <v>0</v>
      </c>
      <c r="P136" s="160">
        <v>0</v>
      </c>
      <c r="Q136" s="160">
        <f>ROUND(E136*P136,2)</f>
        <v>0</v>
      </c>
      <c r="R136" s="160"/>
      <c r="S136" s="160" t="s">
        <v>150</v>
      </c>
      <c r="T136" s="160" t="s">
        <v>151</v>
      </c>
      <c r="U136" s="160">
        <v>0</v>
      </c>
      <c r="V136" s="160">
        <f>ROUND(E136*U136,2)</f>
        <v>0</v>
      </c>
      <c r="W136" s="160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293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57"/>
      <c r="B137" s="158"/>
      <c r="C137" s="187" t="s">
        <v>328</v>
      </c>
      <c r="D137" s="162"/>
      <c r="E137" s="163">
        <v>10.4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154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57"/>
      <c r="B138" s="158"/>
      <c r="C138" s="187" t="s">
        <v>329</v>
      </c>
      <c r="D138" s="162"/>
      <c r="E138" s="163">
        <v>17.200000000000003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154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57"/>
      <c r="B139" s="158"/>
      <c r="C139" s="187" t="s">
        <v>330</v>
      </c>
      <c r="D139" s="162"/>
      <c r="E139" s="163">
        <v>5.8000000000000007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154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71">
        <v>63</v>
      </c>
      <c r="B140" s="172" t="s">
        <v>331</v>
      </c>
      <c r="C140" s="186" t="s">
        <v>332</v>
      </c>
      <c r="D140" s="173" t="s">
        <v>149</v>
      </c>
      <c r="E140" s="174">
        <v>3.4000000000000004</v>
      </c>
      <c r="F140" s="175"/>
      <c r="G140" s="176">
        <f>ROUND(E140*F140,2)</f>
        <v>0</v>
      </c>
      <c r="H140" s="161"/>
      <c r="I140" s="160">
        <f>ROUND(E140*H140,2)</f>
        <v>0</v>
      </c>
      <c r="J140" s="161"/>
      <c r="K140" s="160">
        <f>ROUND(E140*J140,2)</f>
        <v>0</v>
      </c>
      <c r="L140" s="160">
        <v>15</v>
      </c>
      <c r="M140" s="160">
        <f>G140*(1+L140/100)</f>
        <v>0</v>
      </c>
      <c r="N140" s="160">
        <v>0</v>
      </c>
      <c r="O140" s="160">
        <f>ROUND(E140*N140,2)</f>
        <v>0</v>
      </c>
      <c r="P140" s="160">
        <v>0</v>
      </c>
      <c r="Q140" s="160">
        <f>ROUND(E140*P140,2)</f>
        <v>0</v>
      </c>
      <c r="R140" s="160"/>
      <c r="S140" s="160" t="s">
        <v>150</v>
      </c>
      <c r="T140" s="160" t="s">
        <v>151</v>
      </c>
      <c r="U140" s="160">
        <v>0</v>
      </c>
      <c r="V140" s="160">
        <f>ROUND(E140*U140,2)</f>
        <v>0</v>
      </c>
      <c r="W140" s="160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293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57"/>
      <c r="B141" s="158"/>
      <c r="C141" s="187" t="s">
        <v>320</v>
      </c>
      <c r="D141" s="162"/>
      <c r="E141" s="163">
        <v>3.4000000000000004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154</v>
      </c>
      <c r="AH141" s="150">
        <v>5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71">
        <v>64</v>
      </c>
      <c r="B142" s="172" t="s">
        <v>333</v>
      </c>
      <c r="C142" s="186" t="s">
        <v>334</v>
      </c>
      <c r="D142" s="173" t="s">
        <v>149</v>
      </c>
      <c r="E142" s="174">
        <v>3.8080000000000003</v>
      </c>
      <c r="F142" s="175"/>
      <c r="G142" s="176">
        <f>ROUND(E142*F142,2)</f>
        <v>0</v>
      </c>
      <c r="H142" s="161"/>
      <c r="I142" s="160">
        <f>ROUND(E142*H142,2)</f>
        <v>0</v>
      </c>
      <c r="J142" s="161"/>
      <c r="K142" s="160">
        <f>ROUND(E142*J142,2)</f>
        <v>0</v>
      </c>
      <c r="L142" s="160">
        <v>15</v>
      </c>
      <c r="M142" s="160">
        <f>G142*(1+L142/100)</f>
        <v>0</v>
      </c>
      <c r="N142" s="160">
        <v>1.9200000000000002E-2</v>
      </c>
      <c r="O142" s="160">
        <f>ROUND(E142*N142,2)</f>
        <v>7.0000000000000007E-2</v>
      </c>
      <c r="P142" s="160">
        <v>0</v>
      </c>
      <c r="Q142" s="160">
        <f>ROUND(E142*P142,2)</f>
        <v>0</v>
      </c>
      <c r="R142" s="160"/>
      <c r="S142" s="160" t="s">
        <v>150</v>
      </c>
      <c r="T142" s="160" t="s">
        <v>218</v>
      </c>
      <c r="U142" s="160">
        <v>0</v>
      </c>
      <c r="V142" s="160">
        <f>ROUND(E142*U142,2)</f>
        <v>0</v>
      </c>
      <c r="W142" s="16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335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7"/>
      <c r="B143" s="158"/>
      <c r="C143" s="187" t="s">
        <v>336</v>
      </c>
      <c r="D143" s="162"/>
      <c r="E143" s="163">
        <v>3.8080000000000003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154</v>
      </c>
      <c r="AH143" s="150">
        <v>5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57">
        <v>65</v>
      </c>
      <c r="B144" s="158" t="s">
        <v>337</v>
      </c>
      <c r="C144" s="189" t="s">
        <v>338</v>
      </c>
      <c r="D144" s="159" t="s">
        <v>0</v>
      </c>
      <c r="E144" s="183"/>
      <c r="F144" s="161"/>
      <c r="G144" s="160">
        <f>ROUND(E144*F144,2)</f>
        <v>0</v>
      </c>
      <c r="H144" s="161"/>
      <c r="I144" s="160">
        <f>ROUND(E144*H144,2)</f>
        <v>0</v>
      </c>
      <c r="J144" s="161"/>
      <c r="K144" s="160">
        <f>ROUND(E144*J144,2)</f>
        <v>0</v>
      </c>
      <c r="L144" s="160">
        <v>15</v>
      </c>
      <c r="M144" s="160">
        <f>G144*(1+L144/100)</f>
        <v>0</v>
      </c>
      <c r="N144" s="160">
        <v>0</v>
      </c>
      <c r="O144" s="160">
        <f>ROUND(E144*N144,2)</f>
        <v>0</v>
      </c>
      <c r="P144" s="160">
        <v>0</v>
      </c>
      <c r="Q144" s="160">
        <f>ROUND(E144*P144,2)</f>
        <v>0</v>
      </c>
      <c r="R144" s="160"/>
      <c r="S144" s="160" t="s">
        <v>150</v>
      </c>
      <c r="T144" s="160" t="s">
        <v>151</v>
      </c>
      <c r="U144" s="160">
        <v>0</v>
      </c>
      <c r="V144" s="160">
        <f>ROUND(E144*U144,2)</f>
        <v>0</v>
      </c>
      <c r="W144" s="160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274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x14ac:dyDescent="0.2">
      <c r="A145" s="165" t="s">
        <v>145</v>
      </c>
      <c r="B145" s="166" t="s">
        <v>104</v>
      </c>
      <c r="C145" s="185" t="s">
        <v>105</v>
      </c>
      <c r="D145" s="167"/>
      <c r="E145" s="168"/>
      <c r="F145" s="169"/>
      <c r="G145" s="170">
        <f>SUMIF(AG146:AG161,"&lt;&gt;NOR",G146:G161)</f>
        <v>0</v>
      </c>
      <c r="H145" s="164"/>
      <c r="I145" s="164">
        <f>SUM(I146:I161)</f>
        <v>0</v>
      </c>
      <c r="J145" s="164"/>
      <c r="K145" s="164">
        <f>SUM(K146:K161)</f>
        <v>0</v>
      </c>
      <c r="L145" s="164"/>
      <c r="M145" s="164">
        <f>SUM(M146:M161)</f>
        <v>0</v>
      </c>
      <c r="N145" s="164"/>
      <c r="O145" s="164">
        <f>SUM(O146:O161)</f>
        <v>0.18</v>
      </c>
      <c r="P145" s="164"/>
      <c r="Q145" s="164">
        <f>SUM(Q146:Q161)</f>
        <v>0</v>
      </c>
      <c r="R145" s="164"/>
      <c r="S145" s="164"/>
      <c r="T145" s="164"/>
      <c r="U145" s="164"/>
      <c r="V145" s="164">
        <f>SUM(V146:V161)</f>
        <v>47.42</v>
      </c>
      <c r="W145" s="164"/>
      <c r="AG145" t="s">
        <v>146</v>
      </c>
    </row>
    <row r="146" spans="1:60" outlineLevel="1" x14ac:dyDescent="0.2">
      <c r="A146" s="171">
        <v>66</v>
      </c>
      <c r="B146" s="172" t="s">
        <v>339</v>
      </c>
      <c r="C146" s="186" t="s">
        <v>340</v>
      </c>
      <c r="D146" s="173" t="s">
        <v>149</v>
      </c>
      <c r="E146" s="174">
        <v>35.660000000000004</v>
      </c>
      <c r="F146" s="175"/>
      <c r="G146" s="176">
        <f>ROUND(E146*F146,2)</f>
        <v>0</v>
      </c>
      <c r="H146" s="161"/>
      <c r="I146" s="160">
        <f>ROUND(E146*H146,2)</f>
        <v>0</v>
      </c>
      <c r="J146" s="161"/>
      <c r="K146" s="160">
        <f>ROUND(E146*J146,2)</f>
        <v>0</v>
      </c>
      <c r="L146" s="160">
        <v>15</v>
      </c>
      <c r="M146" s="160">
        <f>G146*(1+L146/100)</f>
        <v>0</v>
      </c>
      <c r="N146" s="160">
        <v>1.3200000000000002E-3</v>
      </c>
      <c r="O146" s="160">
        <f>ROUND(E146*N146,2)</f>
        <v>0.05</v>
      </c>
      <c r="P146" s="160">
        <v>0</v>
      </c>
      <c r="Q146" s="160">
        <f>ROUND(E146*P146,2)</f>
        <v>0</v>
      </c>
      <c r="R146" s="160"/>
      <c r="S146" s="160" t="s">
        <v>150</v>
      </c>
      <c r="T146" s="160" t="s">
        <v>151</v>
      </c>
      <c r="U146" s="160">
        <v>0.85000000000000009</v>
      </c>
      <c r="V146" s="160">
        <f>ROUND(E146*U146,2)</f>
        <v>30.31</v>
      </c>
      <c r="W146" s="160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152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57"/>
      <c r="B147" s="158"/>
      <c r="C147" s="187" t="s">
        <v>201</v>
      </c>
      <c r="D147" s="162"/>
      <c r="E147" s="163">
        <v>35.660000000000004</v>
      </c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154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71">
        <v>67</v>
      </c>
      <c r="B148" s="172" t="s">
        <v>341</v>
      </c>
      <c r="C148" s="186" t="s">
        <v>342</v>
      </c>
      <c r="D148" s="173" t="s">
        <v>149</v>
      </c>
      <c r="E148" s="174">
        <v>35.660000000000004</v>
      </c>
      <c r="F148" s="175"/>
      <c r="G148" s="176">
        <f>ROUND(E148*F148,2)</f>
        <v>0</v>
      </c>
      <c r="H148" s="161"/>
      <c r="I148" s="160">
        <f>ROUND(E148*H148,2)</f>
        <v>0</v>
      </c>
      <c r="J148" s="161"/>
      <c r="K148" s="160">
        <f>ROUND(E148*J148,2)</f>
        <v>0</v>
      </c>
      <c r="L148" s="160">
        <v>15</v>
      </c>
      <c r="M148" s="160">
        <f>G148*(1+L148/100)</f>
        <v>0</v>
      </c>
      <c r="N148" s="160">
        <v>1.0000000000000001E-5</v>
      </c>
      <c r="O148" s="160">
        <f>ROUND(E148*N148,2)</f>
        <v>0</v>
      </c>
      <c r="P148" s="160">
        <v>0</v>
      </c>
      <c r="Q148" s="160">
        <f>ROUND(E148*P148,2)</f>
        <v>0</v>
      </c>
      <c r="R148" s="160"/>
      <c r="S148" s="160" t="s">
        <v>150</v>
      </c>
      <c r="T148" s="160" t="s">
        <v>151</v>
      </c>
      <c r="U148" s="160">
        <v>0.34</v>
      </c>
      <c r="V148" s="160">
        <f>ROUND(E148*U148,2)</f>
        <v>12.12</v>
      </c>
      <c r="W148" s="160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152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57"/>
      <c r="B149" s="158"/>
      <c r="C149" s="187" t="s">
        <v>343</v>
      </c>
      <c r="D149" s="162"/>
      <c r="E149" s="163">
        <v>35.660000000000004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154</v>
      </c>
      <c r="AH149" s="150">
        <v>5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71">
        <v>68</v>
      </c>
      <c r="B150" s="172" t="s">
        <v>344</v>
      </c>
      <c r="C150" s="186" t="s">
        <v>345</v>
      </c>
      <c r="D150" s="173" t="s">
        <v>149</v>
      </c>
      <c r="E150" s="174">
        <v>35.660000000000004</v>
      </c>
      <c r="F150" s="175"/>
      <c r="G150" s="176">
        <f>ROUND(E150*F150,2)</f>
        <v>0</v>
      </c>
      <c r="H150" s="161"/>
      <c r="I150" s="160">
        <f>ROUND(E150*H150,2)</f>
        <v>0</v>
      </c>
      <c r="J150" s="161"/>
      <c r="K150" s="160">
        <f>ROUND(E150*J150,2)</f>
        <v>0</v>
      </c>
      <c r="L150" s="160">
        <v>15</v>
      </c>
      <c r="M150" s="160">
        <f>G150*(1+L150/100)</f>
        <v>0</v>
      </c>
      <c r="N150" s="160">
        <v>4.9000000000000009E-4</v>
      </c>
      <c r="O150" s="160">
        <f>ROUND(E150*N150,2)</f>
        <v>0.02</v>
      </c>
      <c r="P150" s="160">
        <v>0</v>
      </c>
      <c r="Q150" s="160">
        <f>ROUND(E150*P150,2)</f>
        <v>0</v>
      </c>
      <c r="R150" s="160"/>
      <c r="S150" s="160" t="s">
        <v>150</v>
      </c>
      <c r="T150" s="160" t="s">
        <v>151</v>
      </c>
      <c r="U150" s="160">
        <v>0.13</v>
      </c>
      <c r="V150" s="160">
        <f>ROUND(E150*U150,2)</f>
        <v>4.6399999999999997</v>
      </c>
      <c r="W150" s="160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152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57"/>
      <c r="B151" s="158"/>
      <c r="C151" s="187" t="s">
        <v>346</v>
      </c>
      <c r="D151" s="162"/>
      <c r="E151" s="163">
        <v>35.660000000000004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154</v>
      </c>
      <c r="AH151" s="150">
        <v>5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ht="22.5" outlineLevel="1" x14ac:dyDescent="0.2">
      <c r="A152" s="171">
        <v>69</v>
      </c>
      <c r="B152" s="172" t="s">
        <v>347</v>
      </c>
      <c r="C152" s="186" t="s">
        <v>348</v>
      </c>
      <c r="D152" s="173" t="s">
        <v>149</v>
      </c>
      <c r="E152" s="174">
        <v>35.660000000000004</v>
      </c>
      <c r="F152" s="175"/>
      <c r="G152" s="176">
        <f>ROUND(E152*F152,2)</f>
        <v>0</v>
      </c>
      <c r="H152" s="161"/>
      <c r="I152" s="160">
        <f>ROUND(E152*H152,2)</f>
        <v>0</v>
      </c>
      <c r="J152" s="161"/>
      <c r="K152" s="160">
        <f>ROUND(E152*J152,2)</f>
        <v>0</v>
      </c>
      <c r="L152" s="160">
        <v>15</v>
      </c>
      <c r="M152" s="160">
        <f>G152*(1+L152/100)</f>
        <v>0</v>
      </c>
      <c r="N152" s="160">
        <v>0</v>
      </c>
      <c r="O152" s="160">
        <f>ROUND(E152*N152,2)</f>
        <v>0</v>
      </c>
      <c r="P152" s="160">
        <v>0</v>
      </c>
      <c r="Q152" s="160">
        <f>ROUND(E152*P152,2)</f>
        <v>0</v>
      </c>
      <c r="R152" s="160"/>
      <c r="S152" s="160" t="s">
        <v>150</v>
      </c>
      <c r="T152" s="160" t="s">
        <v>151</v>
      </c>
      <c r="U152" s="160">
        <v>0</v>
      </c>
      <c r="V152" s="160">
        <f>ROUND(E152*U152,2)</f>
        <v>0</v>
      </c>
      <c r="W152" s="160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293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57"/>
      <c r="B153" s="158"/>
      <c r="C153" s="187" t="s">
        <v>346</v>
      </c>
      <c r="D153" s="162"/>
      <c r="E153" s="163">
        <v>35.660000000000004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154</v>
      </c>
      <c r="AH153" s="150">
        <v>5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71">
        <v>70</v>
      </c>
      <c r="B154" s="172" t="s">
        <v>349</v>
      </c>
      <c r="C154" s="186" t="s">
        <v>350</v>
      </c>
      <c r="D154" s="173" t="s">
        <v>160</v>
      </c>
      <c r="E154" s="174">
        <v>2.3000000000000003</v>
      </c>
      <c r="F154" s="175"/>
      <c r="G154" s="176">
        <f>ROUND(E154*F154,2)</f>
        <v>0</v>
      </c>
      <c r="H154" s="161"/>
      <c r="I154" s="160">
        <f>ROUND(E154*H154,2)</f>
        <v>0</v>
      </c>
      <c r="J154" s="161"/>
      <c r="K154" s="160">
        <f>ROUND(E154*J154,2)</f>
        <v>0</v>
      </c>
      <c r="L154" s="160">
        <v>15</v>
      </c>
      <c r="M154" s="160">
        <f>G154*(1+L154/100)</f>
        <v>0</v>
      </c>
      <c r="N154" s="160">
        <v>1.4000000000000001E-4</v>
      </c>
      <c r="O154" s="160">
        <f>ROUND(E154*N154,2)</f>
        <v>0</v>
      </c>
      <c r="P154" s="160">
        <v>0</v>
      </c>
      <c r="Q154" s="160">
        <f>ROUND(E154*P154,2)</f>
        <v>0</v>
      </c>
      <c r="R154" s="160"/>
      <c r="S154" s="160" t="s">
        <v>150</v>
      </c>
      <c r="T154" s="160" t="s">
        <v>151</v>
      </c>
      <c r="U154" s="160">
        <v>0.15200000000000002</v>
      </c>
      <c r="V154" s="160">
        <f>ROUND(E154*U154,2)</f>
        <v>0.35</v>
      </c>
      <c r="W154" s="160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152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7"/>
      <c r="B155" s="158"/>
      <c r="C155" s="187" t="s">
        <v>351</v>
      </c>
      <c r="D155" s="162"/>
      <c r="E155" s="163">
        <v>2.3000000000000003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154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71">
        <v>71</v>
      </c>
      <c r="B156" s="172" t="s">
        <v>352</v>
      </c>
      <c r="C156" s="186" t="s">
        <v>353</v>
      </c>
      <c r="D156" s="173" t="s">
        <v>160</v>
      </c>
      <c r="E156" s="174">
        <v>31.740000000000002</v>
      </c>
      <c r="F156" s="175"/>
      <c r="G156" s="176">
        <f>ROUND(E156*F156,2)</f>
        <v>0</v>
      </c>
      <c r="H156" s="161"/>
      <c r="I156" s="160">
        <f>ROUND(E156*H156,2)</f>
        <v>0</v>
      </c>
      <c r="J156" s="161"/>
      <c r="K156" s="160">
        <f>ROUND(E156*J156,2)</f>
        <v>0</v>
      </c>
      <c r="L156" s="160">
        <v>15</v>
      </c>
      <c r="M156" s="160">
        <f>G156*(1+L156/100)</f>
        <v>0</v>
      </c>
      <c r="N156" s="160">
        <v>0</v>
      </c>
      <c r="O156" s="160">
        <f>ROUND(E156*N156,2)</f>
        <v>0</v>
      </c>
      <c r="P156" s="160">
        <v>0</v>
      </c>
      <c r="Q156" s="160">
        <f>ROUND(E156*P156,2)</f>
        <v>0</v>
      </c>
      <c r="R156" s="160"/>
      <c r="S156" s="160" t="s">
        <v>217</v>
      </c>
      <c r="T156" s="160" t="s">
        <v>218</v>
      </c>
      <c r="U156" s="160">
        <v>0</v>
      </c>
      <c r="V156" s="160">
        <f>ROUND(E156*U156,2)</f>
        <v>0</v>
      </c>
      <c r="W156" s="16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293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7"/>
      <c r="B157" s="158"/>
      <c r="C157" s="187" t="s">
        <v>354</v>
      </c>
      <c r="D157" s="162"/>
      <c r="E157" s="163">
        <v>15.72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154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7"/>
      <c r="B158" s="158"/>
      <c r="C158" s="187" t="s">
        <v>355</v>
      </c>
      <c r="D158" s="162"/>
      <c r="E158" s="163">
        <v>16.020000000000003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154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71">
        <v>72</v>
      </c>
      <c r="B159" s="172" t="s">
        <v>356</v>
      </c>
      <c r="C159" s="186" t="s">
        <v>357</v>
      </c>
      <c r="D159" s="173" t="s">
        <v>149</v>
      </c>
      <c r="E159" s="174">
        <v>10.698</v>
      </c>
      <c r="F159" s="175"/>
      <c r="G159" s="176">
        <f>ROUND(E159*F159,2)</f>
        <v>0</v>
      </c>
      <c r="H159" s="161"/>
      <c r="I159" s="160">
        <f>ROUND(E159*H159,2)</f>
        <v>0</v>
      </c>
      <c r="J159" s="161"/>
      <c r="K159" s="160">
        <f>ROUND(E159*J159,2)</f>
        <v>0</v>
      </c>
      <c r="L159" s="160">
        <v>15</v>
      </c>
      <c r="M159" s="160">
        <f>G159*(1+L159/100)</f>
        <v>0</v>
      </c>
      <c r="N159" s="160">
        <v>1.0500000000000001E-2</v>
      </c>
      <c r="O159" s="160">
        <f>ROUND(E159*N159,2)</f>
        <v>0.11</v>
      </c>
      <c r="P159" s="160">
        <v>0</v>
      </c>
      <c r="Q159" s="160">
        <f>ROUND(E159*P159,2)</f>
        <v>0</v>
      </c>
      <c r="R159" s="160" t="s">
        <v>302</v>
      </c>
      <c r="S159" s="160" t="s">
        <v>150</v>
      </c>
      <c r="T159" s="160" t="s">
        <v>151</v>
      </c>
      <c r="U159" s="160">
        <v>0</v>
      </c>
      <c r="V159" s="160">
        <f>ROUND(E159*U159,2)</f>
        <v>0</v>
      </c>
      <c r="W159" s="160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307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57"/>
      <c r="B160" s="158"/>
      <c r="C160" s="187" t="s">
        <v>358</v>
      </c>
      <c r="D160" s="162"/>
      <c r="E160" s="163">
        <v>10.698</v>
      </c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154</v>
      </c>
      <c r="AH160" s="150">
        <v>5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57">
        <v>73</v>
      </c>
      <c r="B161" s="158" t="s">
        <v>359</v>
      </c>
      <c r="C161" s="189" t="s">
        <v>360</v>
      </c>
      <c r="D161" s="159" t="s">
        <v>0</v>
      </c>
      <c r="E161" s="183"/>
      <c r="F161" s="161"/>
      <c r="G161" s="160">
        <f>ROUND(E161*F161,2)</f>
        <v>0</v>
      </c>
      <c r="H161" s="161"/>
      <c r="I161" s="160">
        <f>ROUND(E161*H161,2)</f>
        <v>0</v>
      </c>
      <c r="J161" s="161"/>
      <c r="K161" s="160">
        <f>ROUND(E161*J161,2)</f>
        <v>0</v>
      </c>
      <c r="L161" s="160">
        <v>15</v>
      </c>
      <c r="M161" s="160">
        <f>G161*(1+L161/100)</f>
        <v>0</v>
      </c>
      <c r="N161" s="160">
        <v>0</v>
      </c>
      <c r="O161" s="160">
        <f>ROUND(E161*N161,2)</f>
        <v>0</v>
      </c>
      <c r="P161" s="160">
        <v>0</v>
      </c>
      <c r="Q161" s="160">
        <f>ROUND(E161*P161,2)</f>
        <v>0</v>
      </c>
      <c r="R161" s="160"/>
      <c r="S161" s="160" t="s">
        <v>150</v>
      </c>
      <c r="T161" s="160" t="s">
        <v>151</v>
      </c>
      <c r="U161" s="160">
        <v>0</v>
      </c>
      <c r="V161" s="160">
        <f>ROUND(E161*U161,2)</f>
        <v>0</v>
      </c>
      <c r="W161" s="160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274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x14ac:dyDescent="0.2">
      <c r="A162" s="165" t="s">
        <v>145</v>
      </c>
      <c r="B162" s="166" t="s">
        <v>106</v>
      </c>
      <c r="C162" s="185" t="s">
        <v>107</v>
      </c>
      <c r="D162" s="167"/>
      <c r="E162" s="168"/>
      <c r="F162" s="169"/>
      <c r="G162" s="170">
        <f>SUMIF(AG163:AG172,"&lt;&gt;NOR",G163:G172)</f>
        <v>0</v>
      </c>
      <c r="H162" s="164"/>
      <c r="I162" s="164">
        <f>SUM(I163:I172)</f>
        <v>0</v>
      </c>
      <c r="J162" s="164"/>
      <c r="K162" s="164">
        <f>SUM(K163:K172)</f>
        <v>0</v>
      </c>
      <c r="L162" s="164"/>
      <c r="M162" s="164">
        <f>SUM(M163:M172)</f>
        <v>0</v>
      </c>
      <c r="N162" s="164"/>
      <c r="O162" s="164">
        <f>SUM(O163:O172)</f>
        <v>0</v>
      </c>
      <c r="P162" s="164"/>
      <c r="Q162" s="164">
        <f>SUM(Q163:Q172)</f>
        <v>0</v>
      </c>
      <c r="R162" s="164"/>
      <c r="S162" s="164"/>
      <c r="T162" s="164"/>
      <c r="U162" s="164"/>
      <c r="V162" s="164">
        <f>SUM(V163:V172)</f>
        <v>0.21</v>
      </c>
      <c r="W162" s="164"/>
      <c r="AG162" t="s">
        <v>146</v>
      </c>
    </row>
    <row r="163" spans="1:60" outlineLevel="1" x14ac:dyDescent="0.2">
      <c r="A163" s="171">
        <v>74</v>
      </c>
      <c r="B163" s="172" t="s">
        <v>361</v>
      </c>
      <c r="C163" s="186" t="s">
        <v>350</v>
      </c>
      <c r="D163" s="173" t="s">
        <v>160</v>
      </c>
      <c r="E163" s="174">
        <v>1.4000000000000001</v>
      </c>
      <c r="F163" s="175"/>
      <c r="G163" s="176">
        <f>ROUND(E163*F163,2)</f>
        <v>0</v>
      </c>
      <c r="H163" s="161"/>
      <c r="I163" s="160">
        <f>ROUND(E163*H163,2)</f>
        <v>0</v>
      </c>
      <c r="J163" s="161"/>
      <c r="K163" s="160">
        <f>ROUND(E163*J163,2)</f>
        <v>0</v>
      </c>
      <c r="L163" s="160">
        <v>15</v>
      </c>
      <c r="M163" s="160">
        <f>G163*(1+L163/100)</f>
        <v>0</v>
      </c>
      <c r="N163" s="160">
        <v>1.7000000000000001E-4</v>
      </c>
      <c r="O163" s="160">
        <f>ROUND(E163*N163,2)</f>
        <v>0</v>
      </c>
      <c r="P163" s="160">
        <v>0</v>
      </c>
      <c r="Q163" s="160">
        <f>ROUND(E163*P163,2)</f>
        <v>0</v>
      </c>
      <c r="R163" s="160"/>
      <c r="S163" s="160" t="s">
        <v>150</v>
      </c>
      <c r="T163" s="160" t="s">
        <v>151</v>
      </c>
      <c r="U163" s="160">
        <v>0.15200000000000002</v>
      </c>
      <c r="V163" s="160">
        <f>ROUND(E163*U163,2)</f>
        <v>0.21</v>
      </c>
      <c r="W163" s="160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152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57"/>
      <c r="B164" s="158"/>
      <c r="C164" s="187" t="s">
        <v>362</v>
      </c>
      <c r="D164" s="162"/>
      <c r="E164" s="163">
        <v>1.4000000000000001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154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71">
        <v>75</v>
      </c>
      <c r="B165" s="172" t="s">
        <v>352</v>
      </c>
      <c r="C165" s="186" t="s">
        <v>353</v>
      </c>
      <c r="D165" s="173" t="s">
        <v>160</v>
      </c>
      <c r="E165" s="174">
        <v>19.720000000000002</v>
      </c>
      <c r="F165" s="175"/>
      <c r="G165" s="176">
        <f>ROUND(E165*F165,2)</f>
        <v>0</v>
      </c>
      <c r="H165" s="161"/>
      <c r="I165" s="160">
        <f>ROUND(E165*H165,2)</f>
        <v>0</v>
      </c>
      <c r="J165" s="161"/>
      <c r="K165" s="160">
        <f>ROUND(E165*J165,2)</f>
        <v>0</v>
      </c>
      <c r="L165" s="160">
        <v>15</v>
      </c>
      <c r="M165" s="160">
        <f>G165*(1+L165/100)</f>
        <v>0</v>
      </c>
      <c r="N165" s="160">
        <v>0</v>
      </c>
      <c r="O165" s="160">
        <f>ROUND(E165*N165,2)</f>
        <v>0</v>
      </c>
      <c r="P165" s="160">
        <v>0</v>
      </c>
      <c r="Q165" s="160">
        <f>ROUND(E165*P165,2)</f>
        <v>0</v>
      </c>
      <c r="R165" s="160"/>
      <c r="S165" s="160" t="s">
        <v>217</v>
      </c>
      <c r="T165" s="160" t="s">
        <v>218</v>
      </c>
      <c r="U165" s="160">
        <v>0</v>
      </c>
      <c r="V165" s="160">
        <f>ROUND(E165*U165,2)</f>
        <v>0</v>
      </c>
      <c r="W165" s="160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293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57"/>
      <c r="B166" s="158"/>
      <c r="C166" s="187" t="s">
        <v>363</v>
      </c>
      <c r="D166" s="162"/>
      <c r="E166" s="163">
        <v>6.5200000000000005</v>
      </c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154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57"/>
      <c r="B167" s="158"/>
      <c r="C167" s="187" t="s">
        <v>364</v>
      </c>
      <c r="D167" s="162"/>
      <c r="E167" s="163">
        <v>13.200000000000001</v>
      </c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154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ht="22.5" outlineLevel="1" x14ac:dyDescent="0.2">
      <c r="A168" s="171">
        <v>76</v>
      </c>
      <c r="B168" s="172" t="s">
        <v>365</v>
      </c>
      <c r="C168" s="186" t="s">
        <v>366</v>
      </c>
      <c r="D168" s="173" t="s">
        <v>149</v>
      </c>
      <c r="E168" s="174">
        <v>13.440000000000001</v>
      </c>
      <c r="F168" s="175"/>
      <c r="G168" s="176">
        <f>ROUND(E168*F168,2)</f>
        <v>0</v>
      </c>
      <c r="H168" s="161"/>
      <c r="I168" s="160">
        <f>ROUND(E168*H168,2)</f>
        <v>0</v>
      </c>
      <c r="J168" s="161"/>
      <c r="K168" s="160">
        <f>ROUND(E168*J168,2)</f>
        <v>0</v>
      </c>
      <c r="L168" s="160">
        <v>15</v>
      </c>
      <c r="M168" s="160">
        <f>G168*(1+L168/100)</f>
        <v>0</v>
      </c>
      <c r="N168" s="160">
        <v>0</v>
      </c>
      <c r="O168" s="160">
        <f>ROUND(E168*N168,2)</f>
        <v>0</v>
      </c>
      <c r="P168" s="160">
        <v>0</v>
      </c>
      <c r="Q168" s="160">
        <f>ROUND(E168*P168,2)</f>
        <v>0</v>
      </c>
      <c r="R168" s="160"/>
      <c r="S168" s="160" t="s">
        <v>217</v>
      </c>
      <c r="T168" s="160" t="s">
        <v>218</v>
      </c>
      <c r="U168" s="160">
        <v>0</v>
      </c>
      <c r="V168" s="160">
        <f>ROUND(E168*U168,2)</f>
        <v>0</v>
      </c>
      <c r="W168" s="16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293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57"/>
      <c r="B169" s="158"/>
      <c r="C169" s="187" t="s">
        <v>200</v>
      </c>
      <c r="D169" s="162"/>
      <c r="E169" s="163">
        <v>13.440000000000001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154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ht="22.5" outlineLevel="1" x14ac:dyDescent="0.2">
      <c r="A170" s="171">
        <v>77</v>
      </c>
      <c r="B170" s="172" t="s">
        <v>367</v>
      </c>
      <c r="C170" s="186" t="s">
        <v>368</v>
      </c>
      <c r="D170" s="173" t="s">
        <v>149</v>
      </c>
      <c r="E170" s="174">
        <v>14.784000000000001</v>
      </c>
      <c r="F170" s="175"/>
      <c r="G170" s="176">
        <f>ROUND(E170*F170,2)</f>
        <v>0</v>
      </c>
      <c r="H170" s="161"/>
      <c r="I170" s="160">
        <f>ROUND(E170*H170,2)</f>
        <v>0</v>
      </c>
      <c r="J170" s="161"/>
      <c r="K170" s="160">
        <f>ROUND(E170*J170,2)</f>
        <v>0</v>
      </c>
      <c r="L170" s="160">
        <v>15</v>
      </c>
      <c r="M170" s="160">
        <f>G170*(1+L170/100)</f>
        <v>0</v>
      </c>
      <c r="N170" s="160">
        <v>0</v>
      </c>
      <c r="O170" s="160">
        <f>ROUND(E170*N170,2)</f>
        <v>0</v>
      </c>
      <c r="P170" s="160">
        <v>0</v>
      </c>
      <c r="Q170" s="160">
        <f>ROUND(E170*P170,2)</f>
        <v>0</v>
      </c>
      <c r="R170" s="160"/>
      <c r="S170" s="160" t="s">
        <v>217</v>
      </c>
      <c r="T170" s="160" t="s">
        <v>218</v>
      </c>
      <c r="U170" s="160">
        <v>0</v>
      </c>
      <c r="V170" s="160">
        <f>ROUND(E170*U170,2)</f>
        <v>0</v>
      </c>
      <c r="W170" s="160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304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57"/>
      <c r="B171" s="158"/>
      <c r="C171" s="187" t="s">
        <v>369</v>
      </c>
      <c r="D171" s="162"/>
      <c r="E171" s="163">
        <v>14.784000000000001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154</v>
      </c>
      <c r="AH171" s="150">
        <v>5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57">
        <v>78</v>
      </c>
      <c r="B172" s="158" t="s">
        <v>370</v>
      </c>
      <c r="C172" s="189" t="s">
        <v>371</v>
      </c>
      <c r="D172" s="159" t="s">
        <v>0</v>
      </c>
      <c r="E172" s="183"/>
      <c r="F172" s="161"/>
      <c r="G172" s="160">
        <f>ROUND(E172*F172,2)</f>
        <v>0</v>
      </c>
      <c r="H172" s="161"/>
      <c r="I172" s="160">
        <f>ROUND(E172*H172,2)</f>
        <v>0</v>
      </c>
      <c r="J172" s="161"/>
      <c r="K172" s="160">
        <f>ROUND(E172*J172,2)</f>
        <v>0</v>
      </c>
      <c r="L172" s="160">
        <v>15</v>
      </c>
      <c r="M172" s="160">
        <f>G172*(1+L172/100)</f>
        <v>0</v>
      </c>
      <c r="N172" s="160">
        <v>0</v>
      </c>
      <c r="O172" s="160">
        <f>ROUND(E172*N172,2)</f>
        <v>0</v>
      </c>
      <c r="P172" s="160">
        <v>0</v>
      </c>
      <c r="Q172" s="160">
        <f>ROUND(E172*P172,2)</f>
        <v>0</v>
      </c>
      <c r="R172" s="160"/>
      <c r="S172" s="160" t="s">
        <v>150</v>
      </c>
      <c r="T172" s="160" t="s">
        <v>151</v>
      </c>
      <c r="U172" s="160">
        <v>0</v>
      </c>
      <c r="V172" s="160">
        <f>ROUND(E172*U172,2)</f>
        <v>0</v>
      </c>
      <c r="W172" s="160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274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x14ac:dyDescent="0.2">
      <c r="A173" s="165" t="s">
        <v>145</v>
      </c>
      <c r="B173" s="166" t="s">
        <v>108</v>
      </c>
      <c r="C173" s="185" t="s">
        <v>109</v>
      </c>
      <c r="D173" s="167"/>
      <c r="E173" s="168"/>
      <c r="F173" s="169"/>
      <c r="G173" s="170">
        <f>SUMIF(AG174:AG186,"&lt;&gt;NOR",G174:G186)</f>
        <v>0</v>
      </c>
      <c r="H173" s="164"/>
      <c r="I173" s="164">
        <f>SUM(I174:I186)</f>
        <v>0</v>
      </c>
      <c r="J173" s="164"/>
      <c r="K173" s="164">
        <f>SUM(K174:K186)</f>
        <v>0</v>
      </c>
      <c r="L173" s="164"/>
      <c r="M173" s="164">
        <f>SUM(M174:M186)</f>
        <v>0</v>
      </c>
      <c r="N173" s="164"/>
      <c r="O173" s="164">
        <f>SUM(O174:O186)</f>
        <v>0.35</v>
      </c>
      <c r="P173" s="164"/>
      <c r="Q173" s="164">
        <f>SUM(Q174:Q186)</f>
        <v>0</v>
      </c>
      <c r="R173" s="164"/>
      <c r="S173" s="164"/>
      <c r="T173" s="164"/>
      <c r="U173" s="164"/>
      <c r="V173" s="164">
        <f>SUM(V174:V186)</f>
        <v>19.470000000000002</v>
      </c>
      <c r="W173" s="164"/>
      <c r="AG173" t="s">
        <v>146</v>
      </c>
    </row>
    <row r="174" spans="1:60" outlineLevel="1" x14ac:dyDescent="0.2">
      <c r="A174" s="171">
        <v>79</v>
      </c>
      <c r="B174" s="172" t="s">
        <v>372</v>
      </c>
      <c r="C174" s="186" t="s">
        <v>373</v>
      </c>
      <c r="D174" s="173" t="s">
        <v>149</v>
      </c>
      <c r="E174" s="174">
        <v>18.718000000000004</v>
      </c>
      <c r="F174" s="175"/>
      <c r="G174" s="176">
        <f>ROUND(E174*F174,2)</f>
        <v>0</v>
      </c>
      <c r="H174" s="161"/>
      <c r="I174" s="160">
        <f>ROUND(E174*H174,2)</f>
        <v>0</v>
      </c>
      <c r="J174" s="161"/>
      <c r="K174" s="160">
        <f>ROUND(E174*J174,2)</f>
        <v>0</v>
      </c>
      <c r="L174" s="160">
        <v>15</v>
      </c>
      <c r="M174" s="160">
        <f>G174*(1+L174/100)</f>
        <v>0</v>
      </c>
      <c r="N174" s="160">
        <v>2.1000000000000001E-4</v>
      </c>
      <c r="O174" s="160">
        <f>ROUND(E174*N174,2)</f>
        <v>0</v>
      </c>
      <c r="P174" s="160">
        <v>0</v>
      </c>
      <c r="Q174" s="160">
        <f>ROUND(E174*P174,2)</f>
        <v>0</v>
      </c>
      <c r="R174" s="160"/>
      <c r="S174" s="160" t="s">
        <v>150</v>
      </c>
      <c r="T174" s="160" t="s">
        <v>151</v>
      </c>
      <c r="U174" s="160">
        <v>0.05</v>
      </c>
      <c r="V174" s="160">
        <f>ROUND(E174*U174,2)</f>
        <v>0.94</v>
      </c>
      <c r="W174" s="16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152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57"/>
      <c r="B175" s="158"/>
      <c r="C175" s="187" t="s">
        <v>374</v>
      </c>
      <c r="D175" s="162"/>
      <c r="E175" s="163">
        <v>18.718000000000004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154</v>
      </c>
      <c r="AH175" s="150">
        <v>5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">
      <c r="A176" s="171">
        <v>80</v>
      </c>
      <c r="B176" s="172" t="s">
        <v>375</v>
      </c>
      <c r="C176" s="186" t="s">
        <v>376</v>
      </c>
      <c r="D176" s="173" t="s">
        <v>149</v>
      </c>
      <c r="E176" s="174">
        <v>18.718000000000004</v>
      </c>
      <c r="F176" s="175"/>
      <c r="G176" s="176">
        <f>ROUND(E176*F176,2)</f>
        <v>0</v>
      </c>
      <c r="H176" s="161"/>
      <c r="I176" s="160">
        <f>ROUND(E176*H176,2)</f>
        <v>0</v>
      </c>
      <c r="J176" s="161"/>
      <c r="K176" s="160">
        <f>ROUND(E176*J176,2)</f>
        <v>0</v>
      </c>
      <c r="L176" s="160">
        <v>15</v>
      </c>
      <c r="M176" s="160">
        <f>G176*(1+L176/100)</f>
        <v>0</v>
      </c>
      <c r="N176" s="160">
        <v>3.2500000000000003E-3</v>
      </c>
      <c r="O176" s="160">
        <f>ROUND(E176*N176,2)</f>
        <v>0.06</v>
      </c>
      <c r="P176" s="160">
        <v>0</v>
      </c>
      <c r="Q176" s="160">
        <f>ROUND(E176*P176,2)</f>
        <v>0</v>
      </c>
      <c r="R176" s="160"/>
      <c r="S176" s="160" t="s">
        <v>150</v>
      </c>
      <c r="T176" s="160" t="s">
        <v>151</v>
      </c>
      <c r="U176" s="160">
        <v>0.9840000000000001</v>
      </c>
      <c r="V176" s="160">
        <f>ROUND(E176*U176,2)</f>
        <v>18.420000000000002</v>
      </c>
      <c r="W176" s="160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293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57"/>
      <c r="B177" s="158"/>
      <c r="C177" s="187" t="s">
        <v>377</v>
      </c>
      <c r="D177" s="162"/>
      <c r="E177" s="163">
        <v>4.9600000000000009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154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57"/>
      <c r="B178" s="158"/>
      <c r="C178" s="187" t="s">
        <v>378</v>
      </c>
      <c r="D178" s="162"/>
      <c r="E178" s="163">
        <v>11.838000000000001</v>
      </c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154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57"/>
      <c r="B179" s="158"/>
      <c r="C179" s="187" t="s">
        <v>379</v>
      </c>
      <c r="D179" s="162"/>
      <c r="E179" s="163">
        <v>1.9200000000000002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154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71">
        <v>81</v>
      </c>
      <c r="B180" s="172" t="s">
        <v>380</v>
      </c>
      <c r="C180" s="186" t="s">
        <v>381</v>
      </c>
      <c r="D180" s="173" t="s">
        <v>149</v>
      </c>
      <c r="E180" s="174">
        <v>18.718000000000004</v>
      </c>
      <c r="F180" s="175"/>
      <c r="G180" s="176">
        <f>ROUND(E180*F180,2)</f>
        <v>0</v>
      </c>
      <c r="H180" s="161"/>
      <c r="I180" s="160">
        <f>ROUND(E180*H180,2)</f>
        <v>0</v>
      </c>
      <c r="J180" s="161"/>
      <c r="K180" s="160">
        <f>ROUND(E180*J180,2)</f>
        <v>0</v>
      </c>
      <c r="L180" s="160">
        <v>15</v>
      </c>
      <c r="M180" s="160">
        <f>G180*(1+L180/100)</f>
        <v>0</v>
      </c>
      <c r="N180" s="160">
        <v>0</v>
      </c>
      <c r="O180" s="160">
        <f>ROUND(E180*N180,2)</f>
        <v>0</v>
      </c>
      <c r="P180" s="160">
        <v>0</v>
      </c>
      <c r="Q180" s="160">
        <f>ROUND(E180*P180,2)</f>
        <v>0</v>
      </c>
      <c r="R180" s="160"/>
      <c r="S180" s="160" t="s">
        <v>150</v>
      </c>
      <c r="T180" s="160" t="s">
        <v>151</v>
      </c>
      <c r="U180" s="160">
        <v>0</v>
      </c>
      <c r="V180" s="160">
        <f>ROUND(E180*U180,2)</f>
        <v>0</v>
      </c>
      <c r="W180" s="160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293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57"/>
      <c r="B181" s="158"/>
      <c r="C181" s="187" t="s">
        <v>374</v>
      </c>
      <c r="D181" s="162"/>
      <c r="E181" s="163">
        <v>18.718000000000004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154</v>
      </c>
      <c r="AH181" s="150">
        <v>5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71">
        <v>82</v>
      </c>
      <c r="B182" s="172" t="s">
        <v>382</v>
      </c>
      <c r="C182" s="186" t="s">
        <v>383</v>
      </c>
      <c r="D182" s="173" t="s">
        <v>160</v>
      </c>
      <c r="E182" s="174">
        <v>0.9</v>
      </c>
      <c r="F182" s="175"/>
      <c r="G182" s="176">
        <f>ROUND(E182*F182,2)</f>
        <v>0</v>
      </c>
      <c r="H182" s="161"/>
      <c r="I182" s="160">
        <f>ROUND(E182*H182,2)</f>
        <v>0</v>
      </c>
      <c r="J182" s="161"/>
      <c r="K182" s="160">
        <f>ROUND(E182*J182,2)</f>
        <v>0</v>
      </c>
      <c r="L182" s="160">
        <v>15</v>
      </c>
      <c r="M182" s="160">
        <f>G182*(1+L182/100)</f>
        <v>0</v>
      </c>
      <c r="N182" s="160">
        <v>1E-4</v>
      </c>
      <c r="O182" s="160">
        <f>ROUND(E182*N182,2)</f>
        <v>0</v>
      </c>
      <c r="P182" s="160">
        <v>0</v>
      </c>
      <c r="Q182" s="160">
        <f>ROUND(E182*P182,2)</f>
        <v>0</v>
      </c>
      <c r="R182" s="160"/>
      <c r="S182" s="160" t="s">
        <v>150</v>
      </c>
      <c r="T182" s="160" t="s">
        <v>151</v>
      </c>
      <c r="U182" s="160">
        <v>0.12000000000000001</v>
      </c>
      <c r="V182" s="160">
        <f>ROUND(E182*U182,2)</f>
        <v>0.11</v>
      </c>
      <c r="W182" s="160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152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57"/>
      <c r="B183" s="158"/>
      <c r="C183" s="187" t="s">
        <v>384</v>
      </c>
      <c r="D183" s="162"/>
      <c r="E183" s="163">
        <v>0.9</v>
      </c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50"/>
      <c r="Y183" s="150"/>
      <c r="Z183" s="150"/>
      <c r="AA183" s="150"/>
      <c r="AB183" s="150"/>
      <c r="AC183" s="150"/>
      <c r="AD183" s="150"/>
      <c r="AE183" s="150"/>
      <c r="AF183" s="150"/>
      <c r="AG183" s="150" t="s">
        <v>154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">
      <c r="A184" s="171">
        <v>83</v>
      </c>
      <c r="B184" s="172" t="s">
        <v>385</v>
      </c>
      <c r="C184" s="186" t="s">
        <v>386</v>
      </c>
      <c r="D184" s="173" t="s">
        <v>149</v>
      </c>
      <c r="E184" s="174">
        <v>20.964160000000003</v>
      </c>
      <c r="F184" s="175"/>
      <c r="G184" s="176">
        <f>ROUND(E184*F184,2)</f>
        <v>0</v>
      </c>
      <c r="H184" s="161"/>
      <c r="I184" s="160">
        <f>ROUND(E184*H184,2)</f>
        <v>0</v>
      </c>
      <c r="J184" s="161"/>
      <c r="K184" s="160">
        <f>ROUND(E184*J184,2)</f>
        <v>0</v>
      </c>
      <c r="L184" s="160">
        <v>15</v>
      </c>
      <c r="M184" s="160">
        <f>G184*(1+L184/100)</f>
        <v>0</v>
      </c>
      <c r="N184" s="160">
        <v>1.3600000000000001E-2</v>
      </c>
      <c r="O184" s="160">
        <f>ROUND(E184*N184,2)</f>
        <v>0.28999999999999998</v>
      </c>
      <c r="P184" s="160">
        <v>0</v>
      </c>
      <c r="Q184" s="160">
        <f>ROUND(E184*P184,2)</f>
        <v>0</v>
      </c>
      <c r="R184" s="160" t="s">
        <v>302</v>
      </c>
      <c r="S184" s="160" t="s">
        <v>150</v>
      </c>
      <c r="T184" s="160" t="s">
        <v>151</v>
      </c>
      <c r="U184" s="160">
        <v>0</v>
      </c>
      <c r="V184" s="160">
        <f>ROUND(E184*U184,2)</f>
        <v>0</v>
      </c>
      <c r="W184" s="160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307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57"/>
      <c r="B185" s="158"/>
      <c r="C185" s="187" t="s">
        <v>387</v>
      </c>
      <c r="D185" s="162"/>
      <c r="E185" s="163">
        <v>20.964160000000003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154</v>
      </c>
      <c r="AH185" s="150">
        <v>5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57">
        <v>84</v>
      </c>
      <c r="B186" s="158" t="s">
        <v>388</v>
      </c>
      <c r="C186" s="189" t="s">
        <v>389</v>
      </c>
      <c r="D186" s="159" t="s">
        <v>0</v>
      </c>
      <c r="E186" s="183"/>
      <c r="F186" s="161"/>
      <c r="G186" s="160">
        <f>ROUND(E186*F186,2)</f>
        <v>0</v>
      </c>
      <c r="H186" s="161"/>
      <c r="I186" s="160">
        <f>ROUND(E186*H186,2)</f>
        <v>0</v>
      </c>
      <c r="J186" s="161"/>
      <c r="K186" s="160">
        <f>ROUND(E186*J186,2)</f>
        <v>0</v>
      </c>
      <c r="L186" s="160">
        <v>15</v>
      </c>
      <c r="M186" s="160">
        <f>G186*(1+L186/100)</f>
        <v>0</v>
      </c>
      <c r="N186" s="160">
        <v>0</v>
      </c>
      <c r="O186" s="160">
        <f>ROUND(E186*N186,2)</f>
        <v>0</v>
      </c>
      <c r="P186" s="160">
        <v>0</v>
      </c>
      <c r="Q186" s="160">
        <f>ROUND(E186*P186,2)</f>
        <v>0</v>
      </c>
      <c r="R186" s="160"/>
      <c r="S186" s="160" t="s">
        <v>150</v>
      </c>
      <c r="T186" s="160" t="s">
        <v>151</v>
      </c>
      <c r="U186" s="160">
        <v>0</v>
      </c>
      <c r="V186" s="160">
        <f>ROUND(E186*U186,2)</f>
        <v>0</v>
      </c>
      <c r="W186" s="160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274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x14ac:dyDescent="0.2">
      <c r="A187" s="165" t="s">
        <v>145</v>
      </c>
      <c r="B187" s="166" t="s">
        <v>110</v>
      </c>
      <c r="C187" s="185" t="s">
        <v>111</v>
      </c>
      <c r="D187" s="167"/>
      <c r="E187" s="168"/>
      <c r="F187" s="169"/>
      <c r="G187" s="170">
        <f>SUMIF(AG188:AG188,"&lt;&gt;NOR",G188:G188)</f>
        <v>0</v>
      </c>
      <c r="H187" s="164"/>
      <c r="I187" s="164">
        <f>SUM(I188:I188)</f>
        <v>0</v>
      </c>
      <c r="J187" s="164"/>
      <c r="K187" s="164">
        <f>SUM(K188:K188)</f>
        <v>0</v>
      </c>
      <c r="L187" s="164"/>
      <c r="M187" s="164">
        <f>SUM(M188:M188)</f>
        <v>0</v>
      </c>
      <c r="N187" s="164"/>
      <c r="O187" s="164">
        <f>SUM(O188:O188)</f>
        <v>0</v>
      </c>
      <c r="P187" s="164"/>
      <c r="Q187" s="164">
        <f>SUM(Q188:Q188)</f>
        <v>0</v>
      </c>
      <c r="R187" s="164"/>
      <c r="S187" s="164"/>
      <c r="T187" s="164"/>
      <c r="U187" s="164"/>
      <c r="V187" s="164">
        <f>SUM(V188:V188)</f>
        <v>0</v>
      </c>
      <c r="W187" s="164"/>
      <c r="AG187" t="s">
        <v>146</v>
      </c>
    </row>
    <row r="188" spans="1:60" outlineLevel="1" x14ac:dyDescent="0.2">
      <c r="A188" s="177">
        <v>85</v>
      </c>
      <c r="B188" s="178" t="s">
        <v>390</v>
      </c>
      <c r="C188" s="188" t="s">
        <v>391</v>
      </c>
      <c r="D188" s="179" t="s">
        <v>208</v>
      </c>
      <c r="E188" s="180">
        <v>7</v>
      </c>
      <c r="F188" s="181"/>
      <c r="G188" s="182">
        <f>ROUND(E188*F188,2)</f>
        <v>0</v>
      </c>
      <c r="H188" s="161"/>
      <c r="I188" s="160">
        <f>ROUND(E188*H188,2)</f>
        <v>0</v>
      </c>
      <c r="J188" s="161"/>
      <c r="K188" s="160">
        <f>ROUND(E188*J188,2)</f>
        <v>0</v>
      </c>
      <c r="L188" s="160">
        <v>15</v>
      </c>
      <c r="M188" s="160">
        <f>G188*(1+L188/100)</f>
        <v>0</v>
      </c>
      <c r="N188" s="160">
        <v>0</v>
      </c>
      <c r="O188" s="160">
        <f>ROUND(E188*N188,2)</f>
        <v>0</v>
      </c>
      <c r="P188" s="160">
        <v>0</v>
      </c>
      <c r="Q188" s="160">
        <f>ROUND(E188*P188,2)</f>
        <v>0</v>
      </c>
      <c r="R188" s="160"/>
      <c r="S188" s="160" t="s">
        <v>217</v>
      </c>
      <c r="T188" s="160" t="s">
        <v>218</v>
      </c>
      <c r="U188" s="160">
        <v>0</v>
      </c>
      <c r="V188" s="160">
        <f>ROUND(E188*U188,2)</f>
        <v>0</v>
      </c>
      <c r="W188" s="160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293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x14ac:dyDescent="0.2">
      <c r="A189" s="165" t="s">
        <v>145</v>
      </c>
      <c r="B189" s="166" t="s">
        <v>112</v>
      </c>
      <c r="C189" s="185" t="s">
        <v>113</v>
      </c>
      <c r="D189" s="167"/>
      <c r="E189" s="168"/>
      <c r="F189" s="169"/>
      <c r="G189" s="170">
        <f>SUMIF(AG190:AG198,"&lt;&gt;NOR",G190:G198)</f>
        <v>0</v>
      </c>
      <c r="H189" s="164"/>
      <c r="I189" s="164">
        <f>SUM(I190:I198)</f>
        <v>0</v>
      </c>
      <c r="J189" s="164"/>
      <c r="K189" s="164">
        <f>SUM(K190:K198)</f>
        <v>0</v>
      </c>
      <c r="L189" s="164"/>
      <c r="M189" s="164">
        <f>SUM(M190:M198)</f>
        <v>0</v>
      </c>
      <c r="N189" s="164"/>
      <c r="O189" s="164">
        <f>SUM(O190:O198)</f>
        <v>0.29000000000000004</v>
      </c>
      <c r="P189" s="164"/>
      <c r="Q189" s="164">
        <f>SUM(Q190:Q198)</f>
        <v>0</v>
      </c>
      <c r="R189" s="164"/>
      <c r="S189" s="164"/>
      <c r="T189" s="164"/>
      <c r="U189" s="164"/>
      <c r="V189" s="164">
        <f>SUM(V190:V198)</f>
        <v>55.65</v>
      </c>
      <c r="W189" s="164"/>
      <c r="AG189" t="s">
        <v>146</v>
      </c>
    </row>
    <row r="190" spans="1:60" outlineLevel="1" x14ac:dyDescent="0.2">
      <c r="A190" s="171">
        <v>86</v>
      </c>
      <c r="B190" s="172" t="s">
        <v>392</v>
      </c>
      <c r="C190" s="186" t="s">
        <v>393</v>
      </c>
      <c r="D190" s="173" t="s">
        <v>149</v>
      </c>
      <c r="E190" s="174">
        <v>189.16770000000002</v>
      </c>
      <c r="F190" s="175"/>
      <c r="G190" s="176">
        <f>ROUND(E190*F190,2)</f>
        <v>0</v>
      </c>
      <c r="H190" s="161"/>
      <c r="I190" s="160">
        <f>ROUND(E190*H190,2)</f>
        <v>0</v>
      </c>
      <c r="J190" s="161"/>
      <c r="K190" s="160">
        <f>ROUND(E190*J190,2)</f>
        <v>0</v>
      </c>
      <c r="L190" s="160">
        <v>15</v>
      </c>
      <c r="M190" s="160">
        <f>G190*(1+L190/100)</f>
        <v>0</v>
      </c>
      <c r="N190" s="160">
        <v>0</v>
      </c>
      <c r="O190" s="160">
        <f>ROUND(E190*N190,2)</f>
        <v>0</v>
      </c>
      <c r="P190" s="160">
        <v>0</v>
      </c>
      <c r="Q190" s="160">
        <f>ROUND(E190*P190,2)</f>
        <v>0</v>
      </c>
      <c r="R190" s="160"/>
      <c r="S190" s="160" t="s">
        <v>150</v>
      </c>
      <c r="T190" s="160" t="s">
        <v>151</v>
      </c>
      <c r="U190" s="160">
        <v>6.9710000000000008E-2</v>
      </c>
      <c r="V190" s="160">
        <f>ROUND(E190*U190,2)</f>
        <v>13.19</v>
      </c>
      <c r="W190" s="160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152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">
      <c r="A191" s="157"/>
      <c r="B191" s="158"/>
      <c r="C191" s="187" t="s">
        <v>235</v>
      </c>
      <c r="D191" s="162"/>
      <c r="E191" s="163">
        <v>52.5</v>
      </c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154</v>
      </c>
      <c r="AH191" s="150">
        <v>5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">
      <c r="A192" s="157"/>
      <c r="B192" s="158"/>
      <c r="C192" s="187" t="s">
        <v>238</v>
      </c>
      <c r="D192" s="162"/>
      <c r="E192" s="163">
        <v>136.66770000000002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154</v>
      </c>
      <c r="AH192" s="150">
        <v>5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71">
        <v>87</v>
      </c>
      <c r="B193" s="172" t="s">
        <v>394</v>
      </c>
      <c r="C193" s="186" t="s">
        <v>395</v>
      </c>
      <c r="D193" s="173" t="s">
        <v>149</v>
      </c>
      <c r="E193" s="174">
        <v>132.41739000000001</v>
      </c>
      <c r="F193" s="175"/>
      <c r="G193" s="176">
        <f>ROUND(E193*F193,2)</f>
        <v>0</v>
      </c>
      <c r="H193" s="161"/>
      <c r="I193" s="160">
        <f>ROUND(E193*H193,2)</f>
        <v>0</v>
      </c>
      <c r="J193" s="161"/>
      <c r="K193" s="160">
        <f>ROUND(E193*J193,2)</f>
        <v>0</v>
      </c>
      <c r="L193" s="160">
        <v>15</v>
      </c>
      <c r="M193" s="160">
        <f>G193*(1+L193/100)</f>
        <v>0</v>
      </c>
      <c r="N193" s="160">
        <v>1.5E-3</v>
      </c>
      <c r="O193" s="160">
        <f>ROUND(E193*N193,2)</f>
        <v>0.2</v>
      </c>
      <c r="P193" s="160">
        <v>0</v>
      </c>
      <c r="Q193" s="160">
        <f>ROUND(E193*P193,2)</f>
        <v>0</v>
      </c>
      <c r="R193" s="160"/>
      <c r="S193" s="160" t="s">
        <v>150</v>
      </c>
      <c r="T193" s="160" t="s">
        <v>151</v>
      </c>
      <c r="U193" s="160">
        <v>0.32065000000000005</v>
      </c>
      <c r="V193" s="160">
        <f>ROUND(E193*U193,2)</f>
        <v>42.46</v>
      </c>
      <c r="W193" s="160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152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57"/>
      <c r="B194" s="158"/>
      <c r="C194" s="187" t="s">
        <v>396</v>
      </c>
      <c r="D194" s="162"/>
      <c r="E194" s="163">
        <v>132.41739000000001</v>
      </c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50"/>
      <c r="Y194" s="150"/>
      <c r="Z194" s="150"/>
      <c r="AA194" s="150"/>
      <c r="AB194" s="150"/>
      <c r="AC194" s="150"/>
      <c r="AD194" s="150"/>
      <c r="AE194" s="150"/>
      <c r="AF194" s="150"/>
      <c r="AG194" s="150" t="s">
        <v>154</v>
      </c>
      <c r="AH194" s="150">
        <v>5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71">
        <v>88</v>
      </c>
      <c r="B195" s="172" t="s">
        <v>397</v>
      </c>
      <c r="C195" s="186" t="s">
        <v>398</v>
      </c>
      <c r="D195" s="173" t="s">
        <v>149</v>
      </c>
      <c r="E195" s="174">
        <v>203.96620000000001</v>
      </c>
      <c r="F195" s="175"/>
      <c r="G195" s="176">
        <f>ROUND(E195*F195,2)</f>
        <v>0</v>
      </c>
      <c r="H195" s="161"/>
      <c r="I195" s="160">
        <f>ROUND(E195*H195,2)</f>
        <v>0</v>
      </c>
      <c r="J195" s="161"/>
      <c r="K195" s="160">
        <f>ROUND(E195*J195,2)</f>
        <v>0</v>
      </c>
      <c r="L195" s="160">
        <v>15</v>
      </c>
      <c r="M195" s="160">
        <f>G195*(1+L195/100)</f>
        <v>0</v>
      </c>
      <c r="N195" s="160">
        <v>4.2000000000000002E-4</v>
      </c>
      <c r="O195" s="160">
        <f>ROUND(E195*N195,2)</f>
        <v>0.09</v>
      </c>
      <c r="P195" s="160">
        <v>0</v>
      </c>
      <c r="Q195" s="160">
        <f>ROUND(E195*P195,2)</f>
        <v>0</v>
      </c>
      <c r="R195" s="160"/>
      <c r="S195" s="160" t="s">
        <v>150</v>
      </c>
      <c r="T195" s="160" t="s">
        <v>151</v>
      </c>
      <c r="U195" s="160">
        <v>0</v>
      </c>
      <c r="V195" s="160">
        <f>ROUND(E195*U195,2)</f>
        <v>0</v>
      </c>
      <c r="W195" s="160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399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57"/>
      <c r="B196" s="158"/>
      <c r="C196" s="187" t="s">
        <v>235</v>
      </c>
      <c r="D196" s="162"/>
      <c r="E196" s="163">
        <v>52.5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50"/>
      <c r="Y196" s="150"/>
      <c r="Z196" s="150"/>
      <c r="AA196" s="150"/>
      <c r="AB196" s="150"/>
      <c r="AC196" s="150"/>
      <c r="AD196" s="150"/>
      <c r="AE196" s="150"/>
      <c r="AF196" s="150"/>
      <c r="AG196" s="150" t="s">
        <v>154</v>
      </c>
      <c r="AH196" s="150">
        <v>5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">
      <c r="A197" s="157"/>
      <c r="B197" s="158"/>
      <c r="C197" s="187" t="s">
        <v>238</v>
      </c>
      <c r="D197" s="162"/>
      <c r="E197" s="163">
        <v>136.66770000000002</v>
      </c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154</v>
      </c>
      <c r="AH197" s="150">
        <v>5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57"/>
      <c r="B198" s="158"/>
      <c r="C198" s="187" t="s">
        <v>400</v>
      </c>
      <c r="D198" s="162"/>
      <c r="E198" s="163">
        <v>14.798500000000001</v>
      </c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154</v>
      </c>
      <c r="AH198" s="150">
        <v>5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x14ac:dyDescent="0.2">
      <c r="A199" s="165" t="s">
        <v>145</v>
      </c>
      <c r="B199" s="166" t="s">
        <v>116</v>
      </c>
      <c r="C199" s="185" t="s">
        <v>117</v>
      </c>
      <c r="D199" s="167"/>
      <c r="E199" s="168"/>
      <c r="F199" s="169"/>
      <c r="G199" s="170">
        <f>SUMIF(AG200:AG207,"&lt;&gt;NOR",G200:G207)</f>
        <v>0</v>
      </c>
      <c r="H199" s="164"/>
      <c r="I199" s="164">
        <f>SUM(I200:I207)</f>
        <v>0</v>
      </c>
      <c r="J199" s="164"/>
      <c r="K199" s="164">
        <f>SUM(K200:K207)</f>
        <v>0</v>
      </c>
      <c r="L199" s="164"/>
      <c r="M199" s="164">
        <f>SUM(M200:M207)</f>
        <v>0</v>
      </c>
      <c r="N199" s="164"/>
      <c r="O199" s="164">
        <f>SUM(O200:O207)</f>
        <v>0</v>
      </c>
      <c r="P199" s="164"/>
      <c r="Q199" s="164">
        <f>SUM(Q200:Q207)</f>
        <v>0</v>
      </c>
      <c r="R199" s="164"/>
      <c r="S199" s="164"/>
      <c r="T199" s="164"/>
      <c r="U199" s="164"/>
      <c r="V199" s="164">
        <f>SUM(V200:V207)</f>
        <v>1215.3300000000002</v>
      </c>
      <c r="W199" s="164"/>
      <c r="AG199" t="s">
        <v>146</v>
      </c>
    </row>
    <row r="200" spans="1:60" outlineLevel="1" x14ac:dyDescent="0.2">
      <c r="A200" s="177">
        <v>89</v>
      </c>
      <c r="B200" s="178" t="s">
        <v>401</v>
      </c>
      <c r="C200" s="188" t="s">
        <v>402</v>
      </c>
      <c r="D200" s="179" t="s">
        <v>273</v>
      </c>
      <c r="E200" s="180">
        <v>4.4882400000000002</v>
      </c>
      <c r="F200" s="181"/>
      <c r="G200" s="182">
        <f t="shared" ref="G200:G207" si="14">ROUND(E200*F200,2)</f>
        <v>0</v>
      </c>
      <c r="H200" s="161"/>
      <c r="I200" s="160">
        <f t="shared" ref="I200:I207" si="15">ROUND(E200*H200,2)</f>
        <v>0</v>
      </c>
      <c r="J200" s="161"/>
      <c r="K200" s="160">
        <f t="shared" ref="K200:K207" si="16">ROUND(E200*J200,2)</f>
        <v>0</v>
      </c>
      <c r="L200" s="160">
        <v>15</v>
      </c>
      <c r="M200" s="160">
        <f t="shared" ref="M200:M207" si="17">G200*(1+L200/100)</f>
        <v>0</v>
      </c>
      <c r="N200" s="160">
        <v>0</v>
      </c>
      <c r="O200" s="160">
        <f t="shared" ref="O200:O207" si="18">ROUND(E200*N200,2)</f>
        <v>0</v>
      </c>
      <c r="P200" s="160">
        <v>0</v>
      </c>
      <c r="Q200" s="160">
        <f t="shared" ref="Q200:Q207" si="19">ROUND(E200*P200,2)</f>
        <v>0</v>
      </c>
      <c r="R200" s="160"/>
      <c r="S200" s="160" t="s">
        <v>150</v>
      </c>
      <c r="T200" s="160" t="s">
        <v>151</v>
      </c>
      <c r="U200" s="160">
        <v>0.16400000000000001</v>
      </c>
      <c r="V200" s="160">
        <f t="shared" ref="V200:V207" si="20">ROUND(E200*U200,2)</f>
        <v>0.74</v>
      </c>
      <c r="W200" s="160"/>
      <c r="X200" s="150"/>
      <c r="Y200" s="150"/>
      <c r="Z200" s="150"/>
      <c r="AA200" s="150"/>
      <c r="AB200" s="150"/>
      <c r="AC200" s="150"/>
      <c r="AD200" s="150"/>
      <c r="AE200" s="150"/>
      <c r="AF200" s="150"/>
      <c r="AG200" s="150" t="s">
        <v>403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77">
        <v>90</v>
      </c>
      <c r="B201" s="178" t="s">
        <v>404</v>
      </c>
      <c r="C201" s="188" t="s">
        <v>405</v>
      </c>
      <c r="D201" s="179" t="s">
        <v>273</v>
      </c>
      <c r="E201" s="180">
        <v>4.4882400000000002</v>
      </c>
      <c r="F201" s="181"/>
      <c r="G201" s="182">
        <f t="shared" si="14"/>
        <v>0</v>
      </c>
      <c r="H201" s="161"/>
      <c r="I201" s="160">
        <f t="shared" si="15"/>
        <v>0</v>
      </c>
      <c r="J201" s="161"/>
      <c r="K201" s="160">
        <f t="shared" si="16"/>
        <v>0</v>
      </c>
      <c r="L201" s="160">
        <v>15</v>
      </c>
      <c r="M201" s="160">
        <f t="shared" si="17"/>
        <v>0</v>
      </c>
      <c r="N201" s="160">
        <v>0</v>
      </c>
      <c r="O201" s="160">
        <f t="shared" si="18"/>
        <v>0</v>
      </c>
      <c r="P201" s="160">
        <v>0</v>
      </c>
      <c r="Q201" s="160">
        <f t="shared" si="19"/>
        <v>0</v>
      </c>
      <c r="R201" s="160"/>
      <c r="S201" s="160" t="s">
        <v>150</v>
      </c>
      <c r="T201" s="160" t="s">
        <v>151</v>
      </c>
      <c r="U201" s="160">
        <v>2.0090000000000003</v>
      </c>
      <c r="V201" s="160">
        <f t="shared" si="20"/>
        <v>9.02</v>
      </c>
      <c r="W201" s="160"/>
      <c r="X201" s="15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403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77">
        <v>91</v>
      </c>
      <c r="B202" s="178" t="s">
        <v>406</v>
      </c>
      <c r="C202" s="188" t="s">
        <v>407</v>
      </c>
      <c r="D202" s="179" t="s">
        <v>273</v>
      </c>
      <c r="E202" s="180">
        <v>8.9764700000000008</v>
      </c>
      <c r="F202" s="181"/>
      <c r="G202" s="182">
        <f t="shared" si="14"/>
        <v>0</v>
      </c>
      <c r="H202" s="161"/>
      <c r="I202" s="160">
        <f t="shared" si="15"/>
        <v>0</v>
      </c>
      <c r="J202" s="161"/>
      <c r="K202" s="160">
        <f t="shared" si="16"/>
        <v>0</v>
      </c>
      <c r="L202" s="160">
        <v>15</v>
      </c>
      <c r="M202" s="160">
        <f t="shared" si="17"/>
        <v>0</v>
      </c>
      <c r="N202" s="160">
        <v>0</v>
      </c>
      <c r="O202" s="160">
        <f t="shared" si="18"/>
        <v>0</v>
      </c>
      <c r="P202" s="160">
        <v>0</v>
      </c>
      <c r="Q202" s="160">
        <f t="shared" si="19"/>
        <v>0</v>
      </c>
      <c r="R202" s="160"/>
      <c r="S202" s="160" t="s">
        <v>150</v>
      </c>
      <c r="T202" s="160" t="s">
        <v>151</v>
      </c>
      <c r="U202" s="160">
        <v>0.95900000000000007</v>
      </c>
      <c r="V202" s="160">
        <f t="shared" si="20"/>
        <v>8.61</v>
      </c>
      <c r="W202" s="160"/>
      <c r="X202" s="15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403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77">
        <v>92</v>
      </c>
      <c r="B203" s="178" t="s">
        <v>408</v>
      </c>
      <c r="C203" s="188" t="s">
        <v>409</v>
      </c>
      <c r="D203" s="179" t="s">
        <v>273</v>
      </c>
      <c r="E203" s="180">
        <v>4.4882400000000002</v>
      </c>
      <c r="F203" s="181"/>
      <c r="G203" s="182">
        <f t="shared" si="14"/>
        <v>0</v>
      </c>
      <c r="H203" s="161"/>
      <c r="I203" s="160">
        <f t="shared" si="15"/>
        <v>0</v>
      </c>
      <c r="J203" s="161"/>
      <c r="K203" s="160">
        <f t="shared" si="16"/>
        <v>0</v>
      </c>
      <c r="L203" s="160">
        <v>15</v>
      </c>
      <c r="M203" s="160">
        <f t="shared" si="17"/>
        <v>0</v>
      </c>
      <c r="N203" s="160">
        <v>0</v>
      </c>
      <c r="O203" s="160">
        <f t="shared" si="18"/>
        <v>0</v>
      </c>
      <c r="P203" s="160">
        <v>0</v>
      </c>
      <c r="Q203" s="160">
        <f t="shared" si="19"/>
        <v>0</v>
      </c>
      <c r="R203" s="160"/>
      <c r="S203" s="160" t="s">
        <v>150</v>
      </c>
      <c r="T203" s="160" t="s">
        <v>151</v>
      </c>
      <c r="U203" s="160">
        <v>70.56</v>
      </c>
      <c r="V203" s="160">
        <f t="shared" si="20"/>
        <v>316.69</v>
      </c>
      <c r="W203" s="160"/>
      <c r="X203" s="150"/>
      <c r="Y203" s="150"/>
      <c r="Z203" s="150"/>
      <c r="AA203" s="150"/>
      <c r="AB203" s="150"/>
      <c r="AC203" s="150"/>
      <c r="AD203" s="150"/>
      <c r="AE203" s="150"/>
      <c r="AF203" s="150"/>
      <c r="AG203" s="150" t="s">
        <v>403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77">
        <v>93</v>
      </c>
      <c r="B204" s="178" t="s">
        <v>410</v>
      </c>
      <c r="C204" s="188" t="s">
        <v>411</v>
      </c>
      <c r="D204" s="179" t="s">
        <v>273</v>
      </c>
      <c r="E204" s="180">
        <v>62.835320000000003</v>
      </c>
      <c r="F204" s="181"/>
      <c r="G204" s="182">
        <f t="shared" si="14"/>
        <v>0</v>
      </c>
      <c r="H204" s="161"/>
      <c r="I204" s="160">
        <f t="shared" si="15"/>
        <v>0</v>
      </c>
      <c r="J204" s="161"/>
      <c r="K204" s="160">
        <f t="shared" si="16"/>
        <v>0</v>
      </c>
      <c r="L204" s="160">
        <v>15</v>
      </c>
      <c r="M204" s="160">
        <f t="shared" si="17"/>
        <v>0</v>
      </c>
      <c r="N204" s="160">
        <v>0</v>
      </c>
      <c r="O204" s="160">
        <f t="shared" si="18"/>
        <v>0</v>
      </c>
      <c r="P204" s="160">
        <v>0</v>
      </c>
      <c r="Q204" s="160">
        <f t="shared" si="19"/>
        <v>0</v>
      </c>
      <c r="R204" s="160"/>
      <c r="S204" s="160" t="s">
        <v>150</v>
      </c>
      <c r="T204" s="160" t="s">
        <v>151</v>
      </c>
      <c r="U204" s="160">
        <v>0</v>
      </c>
      <c r="V204" s="160">
        <f t="shared" si="20"/>
        <v>0</v>
      </c>
      <c r="W204" s="160"/>
      <c r="X204" s="150"/>
      <c r="Y204" s="150"/>
      <c r="Z204" s="150"/>
      <c r="AA204" s="150"/>
      <c r="AB204" s="150"/>
      <c r="AC204" s="150"/>
      <c r="AD204" s="150"/>
      <c r="AE204" s="150"/>
      <c r="AF204" s="150"/>
      <c r="AG204" s="150" t="s">
        <v>403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77">
        <v>94</v>
      </c>
      <c r="B205" s="178" t="s">
        <v>412</v>
      </c>
      <c r="C205" s="188" t="s">
        <v>413</v>
      </c>
      <c r="D205" s="179" t="s">
        <v>273</v>
      </c>
      <c r="E205" s="180">
        <v>4.4882400000000002</v>
      </c>
      <c r="F205" s="181"/>
      <c r="G205" s="182">
        <f t="shared" si="14"/>
        <v>0</v>
      </c>
      <c r="H205" s="161"/>
      <c r="I205" s="160">
        <f t="shared" si="15"/>
        <v>0</v>
      </c>
      <c r="J205" s="161"/>
      <c r="K205" s="160">
        <f t="shared" si="16"/>
        <v>0</v>
      </c>
      <c r="L205" s="160">
        <v>15</v>
      </c>
      <c r="M205" s="160">
        <f t="shared" si="17"/>
        <v>0</v>
      </c>
      <c r="N205" s="160">
        <v>0</v>
      </c>
      <c r="O205" s="160">
        <f t="shared" si="18"/>
        <v>0</v>
      </c>
      <c r="P205" s="160">
        <v>0</v>
      </c>
      <c r="Q205" s="160">
        <f t="shared" si="19"/>
        <v>0</v>
      </c>
      <c r="R205" s="160"/>
      <c r="S205" s="160" t="s">
        <v>150</v>
      </c>
      <c r="T205" s="160" t="s">
        <v>151</v>
      </c>
      <c r="U205" s="160">
        <v>135.64800000000002</v>
      </c>
      <c r="V205" s="160">
        <f t="shared" si="20"/>
        <v>608.82000000000005</v>
      </c>
      <c r="W205" s="160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403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77">
        <v>95</v>
      </c>
      <c r="B206" s="178" t="s">
        <v>414</v>
      </c>
      <c r="C206" s="188" t="s">
        <v>415</v>
      </c>
      <c r="D206" s="179" t="s">
        <v>273</v>
      </c>
      <c r="E206" s="180">
        <v>17.952950000000001</v>
      </c>
      <c r="F206" s="181"/>
      <c r="G206" s="182">
        <f t="shared" si="14"/>
        <v>0</v>
      </c>
      <c r="H206" s="161"/>
      <c r="I206" s="160">
        <f t="shared" si="15"/>
        <v>0</v>
      </c>
      <c r="J206" s="161"/>
      <c r="K206" s="160">
        <f t="shared" si="16"/>
        <v>0</v>
      </c>
      <c r="L206" s="160">
        <v>15</v>
      </c>
      <c r="M206" s="160">
        <f t="shared" si="17"/>
        <v>0</v>
      </c>
      <c r="N206" s="160">
        <v>0</v>
      </c>
      <c r="O206" s="160">
        <f t="shared" si="18"/>
        <v>0</v>
      </c>
      <c r="P206" s="160">
        <v>0</v>
      </c>
      <c r="Q206" s="160">
        <f t="shared" si="19"/>
        <v>0</v>
      </c>
      <c r="R206" s="160"/>
      <c r="S206" s="160" t="s">
        <v>150</v>
      </c>
      <c r="T206" s="160" t="s">
        <v>151</v>
      </c>
      <c r="U206" s="160">
        <v>15.120000000000001</v>
      </c>
      <c r="V206" s="160">
        <f t="shared" si="20"/>
        <v>271.45</v>
      </c>
      <c r="W206" s="160"/>
      <c r="X206" s="15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403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">
      <c r="A207" s="177">
        <v>96</v>
      </c>
      <c r="B207" s="178" t="s">
        <v>416</v>
      </c>
      <c r="C207" s="188" t="s">
        <v>417</v>
      </c>
      <c r="D207" s="179" t="s">
        <v>273</v>
      </c>
      <c r="E207" s="180">
        <v>4.4882400000000002</v>
      </c>
      <c r="F207" s="181"/>
      <c r="G207" s="182">
        <f t="shared" si="14"/>
        <v>0</v>
      </c>
      <c r="H207" s="161"/>
      <c r="I207" s="160">
        <f t="shared" si="15"/>
        <v>0</v>
      </c>
      <c r="J207" s="161"/>
      <c r="K207" s="160">
        <f t="shared" si="16"/>
        <v>0</v>
      </c>
      <c r="L207" s="160">
        <v>15</v>
      </c>
      <c r="M207" s="160">
        <f t="shared" si="17"/>
        <v>0</v>
      </c>
      <c r="N207" s="160">
        <v>0</v>
      </c>
      <c r="O207" s="160">
        <f t="shared" si="18"/>
        <v>0</v>
      </c>
      <c r="P207" s="160">
        <v>0</v>
      </c>
      <c r="Q207" s="160">
        <f t="shared" si="19"/>
        <v>0</v>
      </c>
      <c r="R207" s="160"/>
      <c r="S207" s="160" t="s">
        <v>150</v>
      </c>
      <c r="T207" s="160" t="s">
        <v>151</v>
      </c>
      <c r="U207" s="160">
        <v>0</v>
      </c>
      <c r="V207" s="160">
        <f t="shared" si="20"/>
        <v>0</v>
      </c>
      <c r="W207" s="160"/>
      <c r="X207" s="150"/>
      <c r="Y207" s="150"/>
      <c r="Z207" s="150"/>
      <c r="AA207" s="150"/>
      <c r="AB207" s="150"/>
      <c r="AC207" s="150"/>
      <c r="AD207" s="150"/>
      <c r="AE207" s="150"/>
      <c r="AF207" s="150"/>
      <c r="AG207" s="150" t="s">
        <v>403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x14ac:dyDescent="0.2">
      <c r="A208" s="165" t="s">
        <v>145</v>
      </c>
      <c r="B208" s="166" t="s">
        <v>119</v>
      </c>
      <c r="C208" s="185" t="s">
        <v>30</v>
      </c>
      <c r="D208" s="167"/>
      <c r="E208" s="168"/>
      <c r="F208" s="169"/>
      <c r="G208" s="170">
        <f>SUMIF(AG209:AG211,"&lt;&gt;NOR",G209:G211)</f>
        <v>0</v>
      </c>
      <c r="H208" s="164"/>
      <c r="I208" s="164">
        <f>SUM(I209:I211)</f>
        <v>0</v>
      </c>
      <c r="J208" s="164"/>
      <c r="K208" s="164">
        <f>SUM(K209:K211)</f>
        <v>0</v>
      </c>
      <c r="L208" s="164"/>
      <c r="M208" s="164">
        <f>SUM(M209:M211)</f>
        <v>0</v>
      </c>
      <c r="N208" s="164"/>
      <c r="O208" s="164">
        <f>SUM(O209:O211)</f>
        <v>0</v>
      </c>
      <c r="P208" s="164"/>
      <c r="Q208" s="164">
        <f>SUM(Q209:Q211)</f>
        <v>0</v>
      </c>
      <c r="R208" s="164"/>
      <c r="S208" s="164"/>
      <c r="T208" s="164"/>
      <c r="U208" s="164"/>
      <c r="V208" s="164">
        <f>SUM(V209:V211)</f>
        <v>0</v>
      </c>
      <c r="W208" s="164"/>
      <c r="AG208" t="s">
        <v>146</v>
      </c>
    </row>
    <row r="209" spans="1:60" outlineLevel="1" x14ac:dyDescent="0.2">
      <c r="A209" s="177">
        <v>97</v>
      </c>
      <c r="B209" s="178" t="s">
        <v>418</v>
      </c>
      <c r="C209" s="188" t="s">
        <v>419</v>
      </c>
      <c r="D209" s="179" t="s">
        <v>216</v>
      </c>
      <c r="E209" s="180">
        <v>1</v>
      </c>
      <c r="F209" s="181"/>
      <c r="G209" s="182">
        <f>ROUND(E209*F209,2)</f>
        <v>0</v>
      </c>
      <c r="H209" s="161"/>
      <c r="I209" s="160">
        <f>ROUND(E209*H209,2)</f>
        <v>0</v>
      </c>
      <c r="J209" s="161"/>
      <c r="K209" s="160">
        <f>ROUND(E209*J209,2)</f>
        <v>0</v>
      </c>
      <c r="L209" s="160">
        <v>15</v>
      </c>
      <c r="M209" s="160">
        <f>G209*(1+L209/100)</f>
        <v>0</v>
      </c>
      <c r="N209" s="160">
        <v>0</v>
      </c>
      <c r="O209" s="160">
        <f>ROUND(E209*N209,2)</f>
        <v>0</v>
      </c>
      <c r="P209" s="160">
        <v>0</v>
      </c>
      <c r="Q209" s="160">
        <f>ROUND(E209*P209,2)</f>
        <v>0</v>
      </c>
      <c r="R209" s="160"/>
      <c r="S209" s="160" t="s">
        <v>217</v>
      </c>
      <c r="T209" s="160" t="s">
        <v>218</v>
      </c>
      <c r="U209" s="160">
        <v>0</v>
      </c>
      <c r="V209" s="160">
        <f>ROUND(E209*U209,2)</f>
        <v>0</v>
      </c>
      <c r="W209" s="160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 t="s">
        <v>420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77">
        <v>98</v>
      </c>
      <c r="B210" s="178" t="s">
        <v>421</v>
      </c>
      <c r="C210" s="188" t="s">
        <v>422</v>
      </c>
      <c r="D210" s="179" t="s">
        <v>423</v>
      </c>
      <c r="E210" s="180">
        <v>1</v>
      </c>
      <c r="F210" s="181"/>
      <c r="G210" s="182">
        <f>ROUND(E210*F210,2)</f>
        <v>0</v>
      </c>
      <c r="H210" s="161"/>
      <c r="I210" s="160">
        <f>ROUND(E210*H210,2)</f>
        <v>0</v>
      </c>
      <c r="J210" s="161"/>
      <c r="K210" s="160">
        <f>ROUND(E210*J210,2)</f>
        <v>0</v>
      </c>
      <c r="L210" s="160">
        <v>15</v>
      </c>
      <c r="M210" s="160">
        <f>G210*(1+L210/100)</f>
        <v>0</v>
      </c>
      <c r="N210" s="160">
        <v>0</v>
      </c>
      <c r="O210" s="160">
        <f>ROUND(E210*N210,2)</f>
        <v>0</v>
      </c>
      <c r="P210" s="160">
        <v>0</v>
      </c>
      <c r="Q210" s="160">
        <f>ROUND(E210*P210,2)</f>
        <v>0</v>
      </c>
      <c r="R210" s="160"/>
      <c r="S210" s="160" t="s">
        <v>150</v>
      </c>
      <c r="T210" s="160" t="s">
        <v>218</v>
      </c>
      <c r="U210" s="160">
        <v>0</v>
      </c>
      <c r="V210" s="160">
        <f>ROUND(E210*U210,2)</f>
        <v>0</v>
      </c>
      <c r="W210" s="160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 t="s">
        <v>424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">
      <c r="A211" s="171">
        <v>99</v>
      </c>
      <c r="B211" s="172" t="s">
        <v>425</v>
      </c>
      <c r="C211" s="186" t="s">
        <v>426</v>
      </c>
      <c r="D211" s="173" t="s">
        <v>423</v>
      </c>
      <c r="E211" s="174">
        <v>1</v>
      </c>
      <c r="F211" s="175"/>
      <c r="G211" s="176">
        <f>ROUND(E211*F211,2)</f>
        <v>0</v>
      </c>
      <c r="H211" s="161"/>
      <c r="I211" s="160">
        <f>ROUND(E211*H211,2)</f>
        <v>0</v>
      </c>
      <c r="J211" s="161"/>
      <c r="K211" s="160">
        <f>ROUND(E211*J211,2)</f>
        <v>0</v>
      </c>
      <c r="L211" s="160">
        <v>15</v>
      </c>
      <c r="M211" s="160">
        <f>G211*(1+L211/100)</f>
        <v>0</v>
      </c>
      <c r="N211" s="160">
        <v>0</v>
      </c>
      <c r="O211" s="160">
        <f>ROUND(E211*N211,2)</f>
        <v>0</v>
      </c>
      <c r="P211" s="160">
        <v>0</v>
      </c>
      <c r="Q211" s="160">
        <f>ROUND(E211*P211,2)</f>
        <v>0</v>
      </c>
      <c r="R211" s="160"/>
      <c r="S211" s="160" t="s">
        <v>150</v>
      </c>
      <c r="T211" s="160" t="s">
        <v>218</v>
      </c>
      <c r="U211" s="160">
        <v>0</v>
      </c>
      <c r="V211" s="160">
        <f>ROUND(E211*U211,2)</f>
        <v>0</v>
      </c>
      <c r="W211" s="160"/>
      <c r="X211" s="15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424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x14ac:dyDescent="0.2">
      <c r="A212" s="5"/>
      <c r="B212" s="6"/>
      <c r="C212" s="190"/>
      <c r="D212" s="8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AE212">
        <v>15</v>
      </c>
      <c r="AF212">
        <v>21</v>
      </c>
    </row>
    <row r="213" spans="1:60" x14ac:dyDescent="0.2">
      <c r="A213" s="153"/>
      <c r="B213" s="154" t="s">
        <v>31</v>
      </c>
      <c r="C213" s="191"/>
      <c r="D213" s="155"/>
      <c r="E213" s="156"/>
      <c r="F213" s="156"/>
      <c r="G213" s="184">
        <f>G8+G17+G44+G56+G58+G61+G70+G104+G106+G109+G114+G128+G145+G162+G173+G187+G189+G199+G208</f>
        <v>0</v>
      </c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AE213">
        <f>SUMIF(L7:L211,AE212,G7:G211)</f>
        <v>0</v>
      </c>
      <c r="AF213">
        <f>SUMIF(L7:L211,AF212,G7:G211)</f>
        <v>0</v>
      </c>
      <c r="AG213" t="s">
        <v>427</v>
      </c>
    </row>
    <row r="214" spans="1:60" x14ac:dyDescent="0.2">
      <c r="A214" s="5"/>
      <c r="B214" s="6"/>
      <c r="C214" s="190"/>
      <c r="D214" s="8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60" x14ac:dyDescent="0.2">
      <c r="A215" s="5"/>
      <c r="B215" s="6"/>
      <c r="C215" s="190"/>
      <c r="D215" s="8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60" x14ac:dyDescent="0.2">
      <c r="A216" s="250" t="s">
        <v>428</v>
      </c>
      <c r="B216" s="250"/>
      <c r="C216" s="251"/>
      <c r="D216" s="8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60" x14ac:dyDescent="0.2">
      <c r="A217" s="252"/>
      <c r="B217" s="253"/>
      <c r="C217" s="254"/>
      <c r="D217" s="253"/>
      <c r="E217" s="253"/>
      <c r="F217" s="253"/>
      <c r="G217" s="25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AG217" t="s">
        <v>429</v>
      </c>
    </row>
    <row r="218" spans="1:60" x14ac:dyDescent="0.2">
      <c r="A218" s="256"/>
      <c r="B218" s="257"/>
      <c r="C218" s="258"/>
      <c r="D218" s="257"/>
      <c r="E218" s="257"/>
      <c r="F218" s="257"/>
      <c r="G218" s="259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60" x14ac:dyDescent="0.2">
      <c r="A219" s="256"/>
      <c r="B219" s="257"/>
      <c r="C219" s="258"/>
      <c r="D219" s="257"/>
      <c r="E219" s="257"/>
      <c r="F219" s="257"/>
      <c r="G219" s="259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60" x14ac:dyDescent="0.2">
      <c r="A220" s="256"/>
      <c r="B220" s="257"/>
      <c r="C220" s="258"/>
      <c r="D220" s="257"/>
      <c r="E220" s="257"/>
      <c r="F220" s="257"/>
      <c r="G220" s="259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60" x14ac:dyDescent="0.2">
      <c r="A221" s="260"/>
      <c r="B221" s="261"/>
      <c r="C221" s="262"/>
      <c r="D221" s="261"/>
      <c r="E221" s="261"/>
      <c r="F221" s="261"/>
      <c r="G221" s="263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60" x14ac:dyDescent="0.2">
      <c r="A222" s="5"/>
      <c r="B222" s="6"/>
      <c r="C222" s="190"/>
      <c r="D222" s="8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60" x14ac:dyDescent="0.2">
      <c r="C223" s="192"/>
      <c r="D223" s="141"/>
      <c r="AG223" t="s">
        <v>430</v>
      </c>
    </row>
    <row r="224" spans="1:60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+VDvDHcSmBHsT57PGZbQB99JWkIFgoogC0k0kVFMplg8m8jmGIC8WfuAG327dp/aEtn9vhwAHiNFtK57wIp4RQ==" saltValue="EdaLuhn0vW+cM451zis89w==" spinCount="100000" sheet="1" objects="1" scenarios="1"/>
  <mergeCells count="6">
    <mergeCell ref="A217:G221"/>
    <mergeCell ref="A1:G1"/>
    <mergeCell ref="C2:G2"/>
    <mergeCell ref="C3:G3"/>
    <mergeCell ref="C4:G4"/>
    <mergeCell ref="A216:C216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</v>
      </c>
      <c r="B1" s="243"/>
      <c r="C1" s="243"/>
      <c r="D1" s="243"/>
      <c r="E1" s="243"/>
      <c r="F1" s="243"/>
      <c r="G1" s="243"/>
      <c r="AG1" t="s">
        <v>121</v>
      </c>
    </row>
    <row r="2" spans="1:60" ht="25.15" customHeight="1" x14ac:dyDescent="0.2">
      <c r="A2" s="142" t="s">
        <v>8</v>
      </c>
      <c r="B2" s="74" t="s">
        <v>43</v>
      </c>
      <c r="C2" s="244" t="s">
        <v>44</v>
      </c>
      <c r="D2" s="245"/>
      <c r="E2" s="245"/>
      <c r="F2" s="245"/>
      <c r="G2" s="246"/>
      <c r="AG2" t="s">
        <v>122</v>
      </c>
    </row>
    <row r="3" spans="1:60" ht="25.15" customHeight="1" x14ac:dyDescent="0.2">
      <c r="A3" s="142" t="s">
        <v>9</v>
      </c>
      <c r="B3" s="74" t="s">
        <v>52</v>
      </c>
      <c r="C3" s="244" t="s">
        <v>53</v>
      </c>
      <c r="D3" s="245"/>
      <c r="E3" s="245"/>
      <c r="F3" s="245"/>
      <c r="G3" s="246"/>
      <c r="AC3" s="89" t="s">
        <v>122</v>
      </c>
      <c r="AG3" t="s">
        <v>123</v>
      </c>
    </row>
    <row r="4" spans="1:60" ht="25.15" customHeight="1" x14ac:dyDescent="0.2">
      <c r="A4" s="143" t="s">
        <v>10</v>
      </c>
      <c r="B4" s="144" t="s">
        <v>55</v>
      </c>
      <c r="C4" s="247" t="s">
        <v>56</v>
      </c>
      <c r="D4" s="248"/>
      <c r="E4" s="248"/>
      <c r="F4" s="248"/>
      <c r="G4" s="249"/>
      <c r="AG4" t="s">
        <v>124</v>
      </c>
    </row>
    <row r="5" spans="1:60" x14ac:dyDescent="0.2">
      <c r="D5" s="141"/>
    </row>
    <row r="6" spans="1:60" ht="38.25" x14ac:dyDescent="0.2">
      <c r="A6" s="146" t="s">
        <v>125</v>
      </c>
      <c r="B6" s="148" t="s">
        <v>126</v>
      </c>
      <c r="C6" s="148" t="s">
        <v>127</v>
      </c>
      <c r="D6" s="147" t="s">
        <v>128</v>
      </c>
      <c r="E6" s="146" t="s">
        <v>129</v>
      </c>
      <c r="F6" s="145" t="s">
        <v>130</v>
      </c>
      <c r="G6" s="146" t="s">
        <v>31</v>
      </c>
      <c r="H6" s="149" t="s">
        <v>32</v>
      </c>
      <c r="I6" s="149" t="s">
        <v>131</v>
      </c>
      <c r="J6" s="149" t="s">
        <v>33</v>
      </c>
      <c r="K6" s="149" t="s">
        <v>132</v>
      </c>
      <c r="L6" s="149" t="s">
        <v>133</v>
      </c>
      <c r="M6" s="149" t="s">
        <v>134</v>
      </c>
      <c r="N6" s="149" t="s">
        <v>135</v>
      </c>
      <c r="O6" s="149" t="s">
        <v>136</v>
      </c>
      <c r="P6" s="149" t="s">
        <v>137</v>
      </c>
      <c r="Q6" s="149" t="s">
        <v>138</v>
      </c>
      <c r="R6" s="149" t="s">
        <v>139</v>
      </c>
      <c r="S6" s="149" t="s">
        <v>140</v>
      </c>
      <c r="T6" s="149" t="s">
        <v>141</v>
      </c>
      <c r="U6" s="149" t="s">
        <v>142</v>
      </c>
      <c r="V6" s="149" t="s">
        <v>143</v>
      </c>
      <c r="W6" s="149" t="s">
        <v>144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5" t="s">
        <v>145</v>
      </c>
      <c r="B8" s="166" t="s">
        <v>63</v>
      </c>
      <c r="C8" s="185" t="s">
        <v>64</v>
      </c>
      <c r="D8" s="167"/>
      <c r="E8" s="168"/>
      <c r="F8" s="169"/>
      <c r="G8" s="170">
        <f>SUMIF(AG9:AG34,"&lt;&gt;NOR",G9:G34)</f>
        <v>0</v>
      </c>
      <c r="H8" s="164"/>
      <c r="I8" s="164">
        <f>SUM(I9:I34)</f>
        <v>0</v>
      </c>
      <c r="J8" s="164"/>
      <c r="K8" s="164">
        <f>SUM(K9:K34)</f>
        <v>0</v>
      </c>
      <c r="L8" s="164"/>
      <c r="M8" s="164">
        <f>SUM(M9:M34)</f>
        <v>0</v>
      </c>
      <c r="N8" s="164"/>
      <c r="O8" s="164">
        <f>SUM(O9:O34)</f>
        <v>0</v>
      </c>
      <c r="P8" s="164"/>
      <c r="Q8" s="164">
        <f>SUM(Q9:Q34)</f>
        <v>0</v>
      </c>
      <c r="R8" s="164"/>
      <c r="S8" s="164"/>
      <c r="T8" s="164"/>
      <c r="U8" s="164"/>
      <c r="V8" s="164">
        <f>SUM(V9:V34)</f>
        <v>0</v>
      </c>
      <c r="W8" s="164"/>
      <c r="AG8" t="s">
        <v>146</v>
      </c>
    </row>
    <row r="9" spans="1:60" ht="22.5" outlineLevel="1" x14ac:dyDescent="0.2">
      <c r="A9" s="177">
        <v>1</v>
      </c>
      <c r="B9" s="178" t="s">
        <v>431</v>
      </c>
      <c r="C9" s="188" t="s">
        <v>432</v>
      </c>
      <c r="D9" s="179" t="s">
        <v>216</v>
      </c>
      <c r="E9" s="180">
        <v>1</v>
      </c>
      <c r="F9" s="181"/>
      <c r="G9" s="182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15</v>
      </c>
      <c r="M9" s="160">
        <f>G9*(1+L9/100)</f>
        <v>0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0"/>
      <c r="S9" s="160" t="s">
        <v>217</v>
      </c>
      <c r="T9" s="160" t="s">
        <v>218</v>
      </c>
      <c r="U9" s="160">
        <v>0</v>
      </c>
      <c r="V9" s="160">
        <f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211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71">
        <v>2</v>
      </c>
      <c r="B10" s="172" t="s">
        <v>433</v>
      </c>
      <c r="C10" s="186" t="s">
        <v>434</v>
      </c>
      <c r="D10" s="173" t="s">
        <v>435</v>
      </c>
      <c r="E10" s="174">
        <v>1</v>
      </c>
      <c r="F10" s="175"/>
      <c r="G10" s="176">
        <f>ROUND(E10*F10,2)</f>
        <v>0</v>
      </c>
      <c r="H10" s="161"/>
      <c r="I10" s="160">
        <f>ROUND(E10*H10,2)</f>
        <v>0</v>
      </c>
      <c r="J10" s="161"/>
      <c r="K10" s="160">
        <f>ROUND(E10*J10,2)</f>
        <v>0</v>
      </c>
      <c r="L10" s="160">
        <v>15</v>
      </c>
      <c r="M10" s="160">
        <f>G10*(1+L10/100)</f>
        <v>0</v>
      </c>
      <c r="N10" s="160">
        <v>0</v>
      </c>
      <c r="O10" s="160">
        <f>ROUND(E10*N10,2)</f>
        <v>0</v>
      </c>
      <c r="P10" s="160">
        <v>0</v>
      </c>
      <c r="Q10" s="160">
        <f>ROUND(E10*P10,2)</f>
        <v>0</v>
      </c>
      <c r="R10" s="160"/>
      <c r="S10" s="160" t="s">
        <v>217</v>
      </c>
      <c r="T10" s="160" t="s">
        <v>218</v>
      </c>
      <c r="U10" s="160">
        <v>0</v>
      </c>
      <c r="V10" s="160">
        <f>ROUND(E10*U10,2)</f>
        <v>0</v>
      </c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152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264" t="s">
        <v>436</v>
      </c>
      <c r="D11" s="265"/>
      <c r="E11" s="265"/>
      <c r="F11" s="265"/>
      <c r="G11" s="265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437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1" x14ac:dyDescent="0.2">
      <c r="A12" s="177">
        <v>3</v>
      </c>
      <c r="B12" s="178" t="s">
        <v>438</v>
      </c>
      <c r="C12" s="188" t="s">
        <v>439</v>
      </c>
      <c r="D12" s="179" t="s">
        <v>216</v>
      </c>
      <c r="E12" s="180">
        <v>1</v>
      </c>
      <c r="F12" s="181"/>
      <c r="G12" s="182">
        <f>ROUND(E12*F12,2)</f>
        <v>0</v>
      </c>
      <c r="H12" s="161"/>
      <c r="I12" s="160">
        <f>ROUND(E12*H12,2)</f>
        <v>0</v>
      </c>
      <c r="J12" s="161"/>
      <c r="K12" s="160">
        <f>ROUND(E12*J12,2)</f>
        <v>0</v>
      </c>
      <c r="L12" s="160">
        <v>15</v>
      </c>
      <c r="M12" s="160">
        <f>G12*(1+L12/100)</f>
        <v>0</v>
      </c>
      <c r="N12" s="160">
        <v>0</v>
      </c>
      <c r="O12" s="160">
        <f>ROUND(E12*N12,2)</f>
        <v>0</v>
      </c>
      <c r="P12" s="160">
        <v>0</v>
      </c>
      <c r="Q12" s="160">
        <f>ROUND(E12*P12,2)</f>
        <v>0</v>
      </c>
      <c r="R12" s="160"/>
      <c r="S12" s="160" t="s">
        <v>217</v>
      </c>
      <c r="T12" s="160" t="s">
        <v>218</v>
      </c>
      <c r="U12" s="160">
        <v>0</v>
      </c>
      <c r="V12" s="160">
        <f>ROUND(E12*U12,2)</f>
        <v>0</v>
      </c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152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77">
        <v>4</v>
      </c>
      <c r="B13" s="178" t="s">
        <v>440</v>
      </c>
      <c r="C13" s="188" t="s">
        <v>441</v>
      </c>
      <c r="D13" s="179" t="s">
        <v>216</v>
      </c>
      <c r="E13" s="180">
        <v>1</v>
      </c>
      <c r="F13" s="181"/>
      <c r="G13" s="182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15</v>
      </c>
      <c r="M13" s="160">
        <f>G13*(1+L13/100)</f>
        <v>0</v>
      </c>
      <c r="N13" s="160">
        <v>0</v>
      </c>
      <c r="O13" s="160">
        <f>ROUND(E13*N13,2)</f>
        <v>0</v>
      </c>
      <c r="P13" s="160">
        <v>0</v>
      </c>
      <c r="Q13" s="160">
        <f>ROUND(E13*P13,2)</f>
        <v>0</v>
      </c>
      <c r="R13" s="160"/>
      <c r="S13" s="160" t="s">
        <v>217</v>
      </c>
      <c r="T13" s="160" t="s">
        <v>218</v>
      </c>
      <c r="U13" s="160">
        <v>0</v>
      </c>
      <c r="V13" s="160">
        <f>ROUND(E13*U13,2)</f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152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7">
        <v>5</v>
      </c>
      <c r="B14" s="178" t="s">
        <v>442</v>
      </c>
      <c r="C14" s="188" t="s">
        <v>443</v>
      </c>
      <c r="D14" s="179" t="s">
        <v>216</v>
      </c>
      <c r="E14" s="180">
        <v>1</v>
      </c>
      <c r="F14" s="181"/>
      <c r="G14" s="182">
        <f>ROUND(E14*F14,2)</f>
        <v>0</v>
      </c>
      <c r="H14" s="161"/>
      <c r="I14" s="160">
        <f>ROUND(E14*H14,2)</f>
        <v>0</v>
      </c>
      <c r="J14" s="161"/>
      <c r="K14" s="160">
        <f>ROUND(E14*J14,2)</f>
        <v>0</v>
      </c>
      <c r="L14" s="160">
        <v>15</v>
      </c>
      <c r="M14" s="160">
        <f>G14*(1+L14/100)</f>
        <v>0</v>
      </c>
      <c r="N14" s="160">
        <v>0</v>
      </c>
      <c r="O14" s="160">
        <f>ROUND(E14*N14,2)</f>
        <v>0</v>
      </c>
      <c r="P14" s="160">
        <v>0</v>
      </c>
      <c r="Q14" s="160">
        <f>ROUND(E14*P14,2)</f>
        <v>0</v>
      </c>
      <c r="R14" s="160"/>
      <c r="S14" s="160" t="s">
        <v>217</v>
      </c>
      <c r="T14" s="160" t="s">
        <v>218</v>
      </c>
      <c r="U14" s="160">
        <v>0</v>
      </c>
      <c r="V14" s="160">
        <f>ROUND(E14*U14,2)</f>
        <v>0</v>
      </c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152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1">
        <v>6</v>
      </c>
      <c r="B15" s="172" t="s">
        <v>444</v>
      </c>
      <c r="C15" s="186" t="s">
        <v>445</v>
      </c>
      <c r="D15" s="173" t="s">
        <v>435</v>
      </c>
      <c r="E15" s="174">
        <v>1</v>
      </c>
      <c r="F15" s="175"/>
      <c r="G15" s="176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15</v>
      </c>
      <c r="M15" s="160">
        <f>G15*(1+L15/100)</f>
        <v>0</v>
      </c>
      <c r="N15" s="160">
        <v>0</v>
      </c>
      <c r="O15" s="160">
        <f>ROUND(E15*N15,2)</f>
        <v>0</v>
      </c>
      <c r="P15" s="160">
        <v>0</v>
      </c>
      <c r="Q15" s="160">
        <f>ROUND(E15*P15,2)</f>
        <v>0</v>
      </c>
      <c r="R15" s="160"/>
      <c r="S15" s="160" t="s">
        <v>217</v>
      </c>
      <c r="T15" s="160" t="s">
        <v>218</v>
      </c>
      <c r="U15" s="160">
        <v>0</v>
      </c>
      <c r="V15" s="160">
        <f>ROUND(E15*U15,2)</f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152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264" t="s">
        <v>436</v>
      </c>
      <c r="D16" s="265"/>
      <c r="E16" s="265"/>
      <c r="F16" s="265"/>
      <c r="G16" s="265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437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1">
        <v>7</v>
      </c>
      <c r="B17" s="172" t="s">
        <v>446</v>
      </c>
      <c r="C17" s="186" t="s">
        <v>447</v>
      </c>
      <c r="D17" s="173" t="s">
        <v>435</v>
      </c>
      <c r="E17" s="174">
        <v>8</v>
      </c>
      <c r="F17" s="175"/>
      <c r="G17" s="176">
        <f>ROUND(E17*F17,2)</f>
        <v>0</v>
      </c>
      <c r="H17" s="161"/>
      <c r="I17" s="160">
        <f>ROUND(E17*H17,2)</f>
        <v>0</v>
      </c>
      <c r="J17" s="161"/>
      <c r="K17" s="160">
        <f>ROUND(E17*J17,2)</f>
        <v>0</v>
      </c>
      <c r="L17" s="160">
        <v>15</v>
      </c>
      <c r="M17" s="160">
        <f>G17*(1+L17/100)</f>
        <v>0</v>
      </c>
      <c r="N17" s="160">
        <v>0</v>
      </c>
      <c r="O17" s="160">
        <f>ROUND(E17*N17,2)</f>
        <v>0</v>
      </c>
      <c r="P17" s="160">
        <v>0</v>
      </c>
      <c r="Q17" s="160">
        <f>ROUND(E17*P17,2)</f>
        <v>0</v>
      </c>
      <c r="R17" s="160"/>
      <c r="S17" s="160" t="s">
        <v>217</v>
      </c>
      <c r="T17" s="160" t="s">
        <v>218</v>
      </c>
      <c r="U17" s="160">
        <v>0</v>
      </c>
      <c r="V17" s="160">
        <f>ROUND(E17*U17,2)</f>
        <v>0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152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64" t="s">
        <v>436</v>
      </c>
      <c r="D18" s="265"/>
      <c r="E18" s="265"/>
      <c r="F18" s="265"/>
      <c r="G18" s="265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437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1">
        <v>8</v>
      </c>
      <c r="B19" s="172" t="s">
        <v>448</v>
      </c>
      <c r="C19" s="186" t="s">
        <v>449</v>
      </c>
      <c r="D19" s="173" t="s">
        <v>435</v>
      </c>
      <c r="E19" s="174">
        <v>14</v>
      </c>
      <c r="F19" s="175"/>
      <c r="G19" s="176">
        <f>ROUND(E19*F19,2)</f>
        <v>0</v>
      </c>
      <c r="H19" s="161"/>
      <c r="I19" s="160">
        <f>ROUND(E19*H19,2)</f>
        <v>0</v>
      </c>
      <c r="J19" s="161"/>
      <c r="K19" s="160">
        <f>ROUND(E19*J19,2)</f>
        <v>0</v>
      </c>
      <c r="L19" s="160">
        <v>15</v>
      </c>
      <c r="M19" s="160">
        <f>G19*(1+L19/100)</f>
        <v>0</v>
      </c>
      <c r="N19" s="160">
        <v>0</v>
      </c>
      <c r="O19" s="160">
        <f>ROUND(E19*N19,2)</f>
        <v>0</v>
      </c>
      <c r="P19" s="160">
        <v>0</v>
      </c>
      <c r="Q19" s="160">
        <f>ROUND(E19*P19,2)</f>
        <v>0</v>
      </c>
      <c r="R19" s="160"/>
      <c r="S19" s="160" t="s">
        <v>217</v>
      </c>
      <c r="T19" s="160" t="s">
        <v>218</v>
      </c>
      <c r="U19" s="160">
        <v>0</v>
      </c>
      <c r="V19" s="160">
        <f>ROUND(E19*U19,2)</f>
        <v>0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152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264" t="s">
        <v>436</v>
      </c>
      <c r="D20" s="265"/>
      <c r="E20" s="265"/>
      <c r="F20" s="265"/>
      <c r="G20" s="265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437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1">
        <v>9</v>
      </c>
      <c r="B21" s="172" t="s">
        <v>450</v>
      </c>
      <c r="C21" s="186" t="s">
        <v>451</v>
      </c>
      <c r="D21" s="173" t="s">
        <v>435</v>
      </c>
      <c r="E21" s="174">
        <v>3</v>
      </c>
      <c r="F21" s="175"/>
      <c r="G21" s="176">
        <f>ROUND(E21*F21,2)</f>
        <v>0</v>
      </c>
      <c r="H21" s="161"/>
      <c r="I21" s="160">
        <f>ROUND(E21*H21,2)</f>
        <v>0</v>
      </c>
      <c r="J21" s="161"/>
      <c r="K21" s="160">
        <f>ROUND(E21*J21,2)</f>
        <v>0</v>
      </c>
      <c r="L21" s="160">
        <v>15</v>
      </c>
      <c r="M21" s="160">
        <f>G21*(1+L21/100)</f>
        <v>0</v>
      </c>
      <c r="N21" s="160">
        <v>0</v>
      </c>
      <c r="O21" s="160">
        <f>ROUND(E21*N21,2)</f>
        <v>0</v>
      </c>
      <c r="P21" s="160">
        <v>0</v>
      </c>
      <c r="Q21" s="160">
        <f>ROUND(E21*P21,2)</f>
        <v>0</v>
      </c>
      <c r="R21" s="160"/>
      <c r="S21" s="160" t="s">
        <v>217</v>
      </c>
      <c r="T21" s="160" t="s">
        <v>218</v>
      </c>
      <c r="U21" s="160">
        <v>0</v>
      </c>
      <c r="V21" s="160">
        <f>ROUND(E21*U21,2)</f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152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264" t="s">
        <v>436</v>
      </c>
      <c r="D22" s="265"/>
      <c r="E22" s="265"/>
      <c r="F22" s="265"/>
      <c r="G22" s="265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437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1">
        <v>10</v>
      </c>
      <c r="B23" s="172" t="s">
        <v>452</v>
      </c>
      <c r="C23" s="186" t="s">
        <v>453</v>
      </c>
      <c r="D23" s="173" t="s">
        <v>435</v>
      </c>
      <c r="E23" s="174">
        <v>1</v>
      </c>
      <c r="F23" s="175"/>
      <c r="G23" s="176">
        <f>ROUND(E23*F23,2)</f>
        <v>0</v>
      </c>
      <c r="H23" s="161"/>
      <c r="I23" s="160">
        <f>ROUND(E23*H23,2)</f>
        <v>0</v>
      </c>
      <c r="J23" s="161"/>
      <c r="K23" s="160">
        <f>ROUND(E23*J23,2)</f>
        <v>0</v>
      </c>
      <c r="L23" s="160">
        <v>15</v>
      </c>
      <c r="M23" s="160">
        <f>G23*(1+L23/100)</f>
        <v>0</v>
      </c>
      <c r="N23" s="160">
        <v>0</v>
      </c>
      <c r="O23" s="160">
        <f>ROUND(E23*N23,2)</f>
        <v>0</v>
      </c>
      <c r="P23" s="160">
        <v>0</v>
      </c>
      <c r="Q23" s="160">
        <f>ROUND(E23*P23,2)</f>
        <v>0</v>
      </c>
      <c r="R23" s="160"/>
      <c r="S23" s="160" t="s">
        <v>217</v>
      </c>
      <c r="T23" s="160" t="s">
        <v>218</v>
      </c>
      <c r="U23" s="160">
        <v>0</v>
      </c>
      <c r="V23" s="160">
        <f>ROUND(E23*U23,2)</f>
        <v>0</v>
      </c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152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264" t="s">
        <v>436</v>
      </c>
      <c r="D24" s="265"/>
      <c r="E24" s="265"/>
      <c r="F24" s="265"/>
      <c r="G24" s="265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437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33.75" outlineLevel="1" x14ac:dyDescent="0.2">
      <c r="A25" s="171">
        <v>11</v>
      </c>
      <c r="B25" s="172" t="s">
        <v>454</v>
      </c>
      <c r="C25" s="186" t="s">
        <v>455</v>
      </c>
      <c r="D25" s="173" t="s">
        <v>435</v>
      </c>
      <c r="E25" s="174">
        <v>1</v>
      </c>
      <c r="F25" s="175"/>
      <c r="G25" s="176">
        <f>ROUND(E25*F25,2)</f>
        <v>0</v>
      </c>
      <c r="H25" s="161"/>
      <c r="I25" s="160">
        <f>ROUND(E25*H25,2)</f>
        <v>0</v>
      </c>
      <c r="J25" s="161"/>
      <c r="K25" s="160">
        <f>ROUND(E25*J25,2)</f>
        <v>0</v>
      </c>
      <c r="L25" s="160">
        <v>15</v>
      </c>
      <c r="M25" s="160">
        <f>G25*(1+L25/100)</f>
        <v>0</v>
      </c>
      <c r="N25" s="160">
        <v>0</v>
      </c>
      <c r="O25" s="160">
        <f>ROUND(E25*N25,2)</f>
        <v>0</v>
      </c>
      <c r="P25" s="160">
        <v>0</v>
      </c>
      <c r="Q25" s="160">
        <f>ROUND(E25*P25,2)</f>
        <v>0</v>
      </c>
      <c r="R25" s="160"/>
      <c r="S25" s="160" t="s">
        <v>217</v>
      </c>
      <c r="T25" s="160" t="s">
        <v>218</v>
      </c>
      <c r="U25" s="160">
        <v>0</v>
      </c>
      <c r="V25" s="160">
        <f>ROUND(E25*U25,2)</f>
        <v>0</v>
      </c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152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264" t="s">
        <v>436</v>
      </c>
      <c r="D26" s="265"/>
      <c r="E26" s="265"/>
      <c r="F26" s="265"/>
      <c r="G26" s="265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437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 x14ac:dyDescent="0.2">
      <c r="A27" s="177">
        <v>12</v>
      </c>
      <c r="B27" s="178" t="s">
        <v>456</v>
      </c>
      <c r="C27" s="188" t="s">
        <v>457</v>
      </c>
      <c r="D27" s="179" t="s">
        <v>435</v>
      </c>
      <c r="E27" s="180">
        <v>2</v>
      </c>
      <c r="F27" s="181"/>
      <c r="G27" s="182">
        <f>ROUND(E27*F27,2)</f>
        <v>0</v>
      </c>
      <c r="H27" s="161"/>
      <c r="I27" s="160">
        <f>ROUND(E27*H27,2)</f>
        <v>0</v>
      </c>
      <c r="J27" s="161"/>
      <c r="K27" s="160">
        <f>ROUND(E27*J27,2)</f>
        <v>0</v>
      </c>
      <c r="L27" s="160">
        <v>15</v>
      </c>
      <c r="M27" s="160">
        <f>G27*(1+L27/100)</f>
        <v>0</v>
      </c>
      <c r="N27" s="160">
        <v>0</v>
      </c>
      <c r="O27" s="160">
        <f>ROUND(E27*N27,2)</f>
        <v>0</v>
      </c>
      <c r="P27" s="160">
        <v>0</v>
      </c>
      <c r="Q27" s="160">
        <f>ROUND(E27*P27,2)</f>
        <v>0</v>
      </c>
      <c r="R27" s="160"/>
      <c r="S27" s="160" t="s">
        <v>217</v>
      </c>
      <c r="T27" s="160" t="s">
        <v>218</v>
      </c>
      <c r="U27" s="160">
        <v>0</v>
      </c>
      <c r="V27" s="160">
        <f>ROUND(E27*U27,2)</f>
        <v>0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152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1">
        <v>13</v>
      </c>
      <c r="B28" s="172" t="s">
        <v>458</v>
      </c>
      <c r="C28" s="186" t="s">
        <v>459</v>
      </c>
      <c r="D28" s="173" t="s">
        <v>435</v>
      </c>
      <c r="E28" s="174">
        <v>1</v>
      </c>
      <c r="F28" s="175"/>
      <c r="G28" s="176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15</v>
      </c>
      <c r="M28" s="160">
        <f>G28*(1+L28/100)</f>
        <v>0</v>
      </c>
      <c r="N28" s="160">
        <v>0</v>
      </c>
      <c r="O28" s="160">
        <f>ROUND(E28*N28,2)</f>
        <v>0</v>
      </c>
      <c r="P28" s="160">
        <v>0</v>
      </c>
      <c r="Q28" s="160">
        <f>ROUND(E28*P28,2)</f>
        <v>0</v>
      </c>
      <c r="R28" s="160"/>
      <c r="S28" s="160" t="s">
        <v>217</v>
      </c>
      <c r="T28" s="160" t="s">
        <v>218</v>
      </c>
      <c r="U28" s="160">
        <v>0</v>
      </c>
      <c r="V28" s="160">
        <f>ROUND(E28*U28,2)</f>
        <v>0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152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264" t="s">
        <v>436</v>
      </c>
      <c r="D29" s="265"/>
      <c r="E29" s="265"/>
      <c r="F29" s="265"/>
      <c r="G29" s="265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437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1">
        <v>14</v>
      </c>
      <c r="B30" s="172" t="s">
        <v>460</v>
      </c>
      <c r="C30" s="186" t="s">
        <v>461</v>
      </c>
      <c r="D30" s="173" t="s">
        <v>435</v>
      </c>
      <c r="E30" s="174">
        <v>3</v>
      </c>
      <c r="F30" s="175"/>
      <c r="G30" s="176">
        <f>ROUND(E30*F30,2)</f>
        <v>0</v>
      </c>
      <c r="H30" s="161"/>
      <c r="I30" s="160">
        <f>ROUND(E30*H30,2)</f>
        <v>0</v>
      </c>
      <c r="J30" s="161"/>
      <c r="K30" s="160">
        <f>ROUND(E30*J30,2)</f>
        <v>0</v>
      </c>
      <c r="L30" s="160">
        <v>15</v>
      </c>
      <c r="M30" s="160">
        <f>G30*(1+L30/100)</f>
        <v>0</v>
      </c>
      <c r="N30" s="160">
        <v>0</v>
      </c>
      <c r="O30" s="160">
        <f>ROUND(E30*N30,2)</f>
        <v>0</v>
      </c>
      <c r="P30" s="160">
        <v>0</v>
      </c>
      <c r="Q30" s="160">
        <f>ROUND(E30*P30,2)</f>
        <v>0</v>
      </c>
      <c r="R30" s="160"/>
      <c r="S30" s="160" t="s">
        <v>217</v>
      </c>
      <c r="T30" s="160" t="s">
        <v>218</v>
      </c>
      <c r="U30" s="160">
        <v>0</v>
      </c>
      <c r="V30" s="160">
        <f>ROUND(E30*U30,2)</f>
        <v>0</v>
      </c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152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264" t="s">
        <v>436</v>
      </c>
      <c r="D31" s="265"/>
      <c r="E31" s="265"/>
      <c r="F31" s="265"/>
      <c r="G31" s="265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437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1">
        <v>15</v>
      </c>
      <c r="B32" s="172" t="s">
        <v>462</v>
      </c>
      <c r="C32" s="186" t="s">
        <v>463</v>
      </c>
      <c r="D32" s="173" t="s">
        <v>216</v>
      </c>
      <c r="E32" s="174">
        <v>1</v>
      </c>
      <c r="F32" s="175"/>
      <c r="G32" s="176">
        <f>ROUND(E32*F32,2)</f>
        <v>0</v>
      </c>
      <c r="H32" s="161"/>
      <c r="I32" s="160">
        <f>ROUND(E32*H32,2)</f>
        <v>0</v>
      </c>
      <c r="J32" s="161"/>
      <c r="K32" s="160">
        <f>ROUND(E32*J32,2)</f>
        <v>0</v>
      </c>
      <c r="L32" s="160">
        <v>15</v>
      </c>
      <c r="M32" s="160">
        <f>G32*(1+L32/100)</f>
        <v>0</v>
      </c>
      <c r="N32" s="160">
        <v>0</v>
      </c>
      <c r="O32" s="160">
        <f>ROUND(E32*N32,2)</f>
        <v>0</v>
      </c>
      <c r="P32" s="160">
        <v>0</v>
      </c>
      <c r="Q32" s="160">
        <f>ROUND(E32*P32,2)</f>
        <v>0</v>
      </c>
      <c r="R32" s="160"/>
      <c r="S32" s="160" t="s">
        <v>217</v>
      </c>
      <c r="T32" s="160" t="s">
        <v>218</v>
      </c>
      <c r="U32" s="160">
        <v>0</v>
      </c>
      <c r="V32" s="160">
        <f>ROUND(E32*U32,2)</f>
        <v>0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152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264" t="s">
        <v>436</v>
      </c>
      <c r="D33" s="265"/>
      <c r="E33" s="265"/>
      <c r="F33" s="265"/>
      <c r="G33" s="265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437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7">
        <v>16</v>
      </c>
      <c r="B34" s="178" t="s">
        <v>464</v>
      </c>
      <c r="C34" s="188" t="s">
        <v>465</v>
      </c>
      <c r="D34" s="179" t="s">
        <v>216</v>
      </c>
      <c r="E34" s="180">
        <v>1</v>
      </c>
      <c r="F34" s="181"/>
      <c r="G34" s="182">
        <f>ROUND(E34*F34,2)</f>
        <v>0</v>
      </c>
      <c r="H34" s="161"/>
      <c r="I34" s="160">
        <f>ROUND(E34*H34,2)</f>
        <v>0</v>
      </c>
      <c r="J34" s="161"/>
      <c r="K34" s="160">
        <f>ROUND(E34*J34,2)</f>
        <v>0</v>
      </c>
      <c r="L34" s="160">
        <v>15</v>
      </c>
      <c r="M34" s="160">
        <f>G34*(1+L34/100)</f>
        <v>0</v>
      </c>
      <c r="N34" s="160">
        <v>0</v>
      </c>
      <c r="O34" s="160">
        <f>ROUND(E34*N34,2)</f>
        <v>0</v>
      </c>
      <c r="P34" s="160">
        <v>0</v>
      </c>
      <c r="Q34" s="160">
        <f>ROUND(E34*P34,2)</f>
        <v>0</v>
      </c>
      <c r="R34" s="160"/>
      <c r="S34" s="160" t="s">
        <v>217</v>
      </c>
      <c r="T34" s="160" t="s">
        <v>218</v>
      </c>
      <c r="U34" s="160">
        <v>0</v>
      </c>
      <c r="V34" s="160">
        <f>ROUND(E34*U34,2)</f>
        <v>0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152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165" t="s">
        <v>145</v>
      </c>
      <c r="B35" s="166" t="s">
        <v>65</v>
      </c>
      <c r="C35" s="185" t="s">
        <v>66</v>
      </c>
      <c r="D35" s="167"/>
      <c r="E35" s="168"/>
      <c r="F35" s="169"/>
      <c r="G35" s="170">
        <f>SUMIF(AG36:AG39,"&lt;&gt;NOR",G36:G39)</f>
        <v>0</v>
      </c>
      <c r="H35" s="164"/>
      <c r="I35" s="164">
        <f>SUM(I36:I39)</f>
        <v>0</v>
      </c>
      <c r="J35" s="164"/>
      <c r="K35" s="164">
        <f>SUM(K36:K39)</f>
        <v>0</v>
      </c>
      <c r="L35" s="164"/>
      <c r="M35" s="164">
        <f>SUM(M36:M39)</f>
        <v>0</v>
      </c>
      <c r="N35" s="164"/>
      <c r="O35" s="164">
        <f>SUM(O36:O39)</f>
        <v>0</v>
      </c>
      <c r="P35" s="164"/>
      <c r="Q35" s="164">
        <f>SUM(Q36:Q39)</f>
        <v>0</v>
      </c>
      <c r="R35" s="164"/>
      <c r="S35" s="164"/>
      <c r="T35" s="164"/>
      <c r="U35" s="164"/>
      <c r="V35" s="164">
        <f>SUM(V36:V39)</f>
        <v>0</v>
      </c>
      <c r="W35" s="164"/>
      <c r="AG35" t="s">
        <v>146</v>
      </c>
    </row>
    <row r="36" spans="1:60" outlineLevel="1" x14ac:dyDescent="0.2">
      <c r="A36" s="177">
        <v>17</v>
      </c>
      <c r="B36" s="178" t="s">
        <v>466</v>
      </c>
      <c r="C36" s="188" t="s">
        <v>467</v>
      </c>
      <c r="D36" s="179" t="s">
        <v>435</v>
      </c>
      <c r="E36" s="180">
        <v>9</v>
      </c>
      <c r="F36" s="181"/>
      <c r="G36" s="182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15</v>
      </c>
      <c r="M36" s="160">
        <f>G36*(1+L36/100)</f>
        <v>0</v>
      </c>
      <c r="N36" s="160">
        <v>0</v>
      </c>
      <c r="O36" s="160">
        <f>ROUND(E36*N36,2)</f>
        <v>0</v>
      </c>
      <c r="P36" s="160">
        <v>0</v>
      </c>
      <c r="Q36" s="160">
        <f>ROUND(E36*P36,2)</f>
        <v>0</v>
      </c>
      <c r="R36" s="160"/>
      <c r="S36" s="160" t="s">
        <v>217</v>
      </c>
      <c r="T36" s="160" t="s">
        <v>218</v>
      </c>
      <c r="U36" s="160">
        <v>0</v>
      </c>
      <c r="V36" s="160">
        <f>ROUND(E36*U36,2)</f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420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77">
        <v>18</v>
      </c>
      <c r="B37" s="178" t="s">
        <v>468</v>
      </c>
      <c r="C37" s="188" t="s">
        <v>469</v>
      </c>
      <c r="D37" s="179" t="s">
        <v>435</v>
      </c>
      <c r="E37" s="180">
        <v>1</v>
      </c>
      <c r="F37" s="181"/>
      <c r="G37" s="182">
        <f>ROUND(E37*F37,2)</f>
        <v>0</v>
      </c>
      <c r="H37" s="161"/>
      <c r="I37" s="160">
        <f>ROUND(E37*H37,2)</f>
        <v>0</v>
      </c>
      <c r="J37" s="161"/>
      <c r="K37" s="160">
        <f>ROUND(E37*J37,2)</f>
        <v>0</v>
      </c>
      <c r="L37" s="160">
        <v>15</v>
      </c>
      <c r="M37" s="160">
        <f>G37*(1+L37/100)</f>
        <v>0</v>
      </c>
      <c r="N37" s="160">
        <v>0</v>
      </c>
      <c r="O37" s="160">
        <f>ROUND(E37*N37,2)</f>
        <v>0</v>
      </c>
      <c r="P37" s="160">
        <v>0</v>
      </c>
      <c r="Q37" s="160">
        <f>ROUND(E37*P37,2)</f>
        <v>0</v>
      </c>
      <c r="R37" s="160"/>
      <c r="S37" s="160" t="s">
        <v>217</v>
      </c>
      <c r="T37" s="160" t="s">
        <v>218</v>
      </c>
      <c r="U37" s="160">
        <v>0</v>
      </c>
      <c r="V37" s="160">
        <f>ROUND(E37*U37,2)</f>
        <v>0</v>
      </c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420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7">
        <v>19</v>
      </c>
      <c r="B38" s="178" t="s">
        <v>470</v>
      </c>
      <c r="C38" s="188" t="s">
        <v>471</v>
      </c>
      <c r="D38" s="179" t="s">
        <v>435</v>
      </c>
      <c r="E38" s="180">
        <v>1</v>
      </c>
      <c r="F38" s="181"/>
      <c r="G38" s="182">
        <f>ROUND(E38*F38,2)</f>
        <v>0</v>
      </c>
      <c r="H38" s="161"/>
      <c r="I38" s="160">
        <f>ROUND(E38*H38,2)</f>
        <v>0</v>
      </c>
      <c r="J38" s="161"/>
      <c r="K38" s="160">
        <f>ROUND(E38*J38,2)</f>
        <v>0</v>
      </c>
      <c r="L38" s="160">
        <v>15</v>
      </c>
      <c r="M38" s="160">
        <f>G38*(1+L38/100)</f>
        <v>0</v>
      </c>
      <c r="N38" s="160">
        <v>0</v>
      </c>
      <c r="O38" s="160">
        <f>ROUND(E38*N38,2)</f>
        <v>0</v>
      </c>
      <c r="P38" s="160">
        <v>0</v>
      </c>
      <c r="Q38" s="160">
        <f>ROUND(E38*P38,2)</f>
        <v>0</v>
      </c>
      <c r="R38" s="160"/>
      <c r="S38" s="160" t="s">
        <v>217</v>
      </c>
      <c r="T38" s="160" t="s">
        <v>218</v>
      </c>
      <c r="U38" s="160">
        <v>0</v>
      </c>
      <c r="V38" s="160">
        <f>ROUND(E38*U38,2)</f>
        <v>0</v>
      </c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420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7">
        <v>20</v>
      </c>
      <c r="B39" s="178" t="s">
        <v>472</v>
      </c>
      <c r="C39" s="188" t="s">
        <v>473</v>
      </c>
      <c r="D39" s="179" t="s">
        <v>435</v>
      </c>
      <c r="E39" s="180">
        <v>1</v>
      </c>
      <c r="F39" s="181"/>
      <c r="G39" s="182">
        <f>ROUND(E39*F39,2)</f>
        <v>0</v>
      </c>
      <c r="H39" s="161"/>
      <c r="I39" s="160">
        <f>ROUND(E39*H39,2)</f>
        <v>0</v>
      </c>
      <c r="J39" s="161"/>
      <c r="K39" s="160">
        <f>ROUND(E39*J39,2)</f>
        <v>0</v>
      </c>
      <c r="L39" s="160">
        <v>15</v>
      </c>
      <c r="M39" s="160">
        <f>G39*(1+L39/100)</f>
        <v>0</v>
      </c>
      <c r="N39" s="160">
        <v>0</v>
      </c>
      <c r="O39" s="160">
        <f>ROUND(E39*N39,2)</f>
        <v>0</v>
      </c>
      <c r="P39" s="160">
        <v>0</v>
      </c>
      <c r="Q39" s="160">
        <f>ROUND(E39*P39,2)</f>
        <v>0</v>
      </c>
      <c r="R39" s="160"/>
      <c r="S39" s="160" t="s">
        <v>217</v>
      </c>
      <c r="T39" s="160" t="s">
        <v>218</v>
      </c>
      <c r="U39" s="160">
        <v>0</v>
      </c>
      <c r="V39" s="160">
        <f>ROUND(E39*U39,2)</f>
        <v>0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420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">
      <c r="A40" s="165" t="s">
        <v>145</v>
      </c>
      <c r="B40" s="166" t="s">
        <v>67</v>
      </c>
      <c r="C40" s="185" t="s">
        <v>68</v>
      </c>
      <c r="D40" s="167"/>
      <c r="E40" s="168"/>
      <c r="F40" s="169"/>
      <c r="G40" s="170">
        <f>SUMIF(AG41:AG47,"&lt;&gt;NOR",G41:G47)</f>
        <v>0</v>
      </c>
      <c r="H40" s="164"/>
      <c r="I40" s="164">
        <f>SUM(I41:I47)</f>
        <v>0</v>
      </c>
      <c r="J40" s="164"/>
      <c r="K40" s="164">
        <f>SUM(K41:K47)</f>
        <v>0</v>
      </c>
      <c r="L40" s="164"/>
      <c r="M40" s="164">
        <f>SUM(M41:M47)</f>
        <v>0</v>
      </c>
      <c r="N40" s="164"/>
      <c r="O40" s="164">
        <f>SUM(O41:O47)</f>
        <v>0</v>
      </c>
      <c r="P40" s="164"/>
      <c r="Q40" s="164">
        <f>SUM(Q41:Q47)</f>
        <v>0</v>
      </c>
      <c r="R40" s="164"/>
      <c r="S40" s="164"/>
      <c r="T40" s="164"/>
      <c r="U40" s="164"/>
      <c r="V40" s="164">
        <f>SUM(V41:V47)</f>
        <v>0</v>
      </c>
      <c r="W40" s="164"/>
      <c r="AG40" t="s">
        <v>146</v>
      </c>
    </row>
    <row r="41" spans="1:60" outlineLevel="1" x14ac:dyDescent="0.2">
      <c r="A41" s="177">
        <v>21</v>
      </c>
      <c r="B41" s="178" t="s">
        <v>474</v>
      </c>
      <c r="C41" s="188" t="s">
        <v>475</v>
      </c>
      <c r="D41" s="179" t="s">
        <v>160</v>
      </c>
      <c r="E41" s="180">
        <v>30</v>
      </c>
      <c r="F41" s="181"/>
      <c r="G41" s="182">
        <f t="shared" ref="G41:G47" si="0">ROUND(E41*F41,2)</f>
        <v>0</v>
      </c>
      <c r="H41" s="161"/>
      <c r="I41" s="160">
        <f t="shared" ref="I41:I47" si="1">ROUND(E41*H41,2)</f>
        <v>0</v>
      </c>
      <c r="J41" s="161"/>
      <c r="K41" s="160">
        <f t="shared" ref="K41:K47" si="2">ROUND(E41*J41,2)</f>
        <v>0</v>
      </c>
      <c r="L41" s="160">
        <v>15</v>
      </c>
      <c r="M41" s="160">
        <f t="shared" ref="M41:M47" si="3">G41*(1+L41/100)</f>
        <v>0</v>
      </c>
      <c r="N41" s="160">
        <v>0</v>
      </c>
      <c r="O41" s="160">
        <f t="shared" ref="O41:O47" si="4">ROUND(E41*N41,2)</f>
        <v>0</v>
      </c>
      <c r="P41" s="160">
        <v>0</v>
      </c>
      <c r="Q41" s="160">
        <f t="shared" ref="Q41:Q47" si="5">ROUND(E41*P41,2)</f>
        <v>0</v>
      </c>
      <c r="R41" s="160"/>
      <c r="S41" s="160" t="s">
        <v>217</v>
      </c>
      <c r="T41" s="160" t="s">
        <v>218</v>
      </c>
      <c r="U41" s="160">
        <v>0</v>
      </c>
      <c r="V41" s="160">
        <f t="shared" ref="V41:V47" si="6">ROUND(E41*U41,2)</f>
        <v>0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152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77">
        <v>22</v>
      </c>
      <c r="B42" s="178" t="s">
        <v>476</v>
      </c>
      <c r="C42" s="188" t="s">
        <v>477</v>
      </c>
      <c r="D42" s="179" t="s">
        <v>160</v>
      </c>
      <c r="E42" s="180">
        <v>155</v>
      </c>
      <c r="F42" s="181"/>
      <c r="G42" s="182">
        <f t="shared" si="0"/>
        <v>0</v>
      </c>
      <c r="H42" s="161"/>
      <c r="I42" s="160">
        <f t="shared" si="1"/>
        <v>0</v>
      </c>
      <c r="J42" s="161"/>
      <c r="K42" s="160">
        <f t="shared" si="2"/>
        <v>0</v>
      </c>
      <c r="L42" s="160">
        <v>15</v>
      </c>
      <c r="M42" s="160">
        <f t="shared" si="3"/>
        <v>0</v>
      </c>
      <c r="N42" s="160">
        <v>0</v>
      </c>
      <c r="O42" s="160">
        <f t="shared" si="4"/>
        <v>0</v>
      </c>
      <c r="P42" s="160">
        <v>0</v>
      </c>
      <c r="Q42" s="160">
        <f t="shared" si="5"/>
        <v>0</v>
      </c>
      <c r="R42" s="160"/>
      <c r="S42" s="160" t="s">
        <v>217</v>
      </c>
      <c r="T42" s="160" t="s">
        <v>218</v>
      </c>
      <c r="U42" s="160">
        <v>0</v>
      </c>
      <c r="V42" s="160">
        <f t="shared" si="6"/>
        <v>0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420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ht="22.5" outlineLevel="1" x14ac:dyDescent="0.2">
      <c r="A43" s="177">
        <v>23</v>
      </c>
      <c r="B43" s="178" t="s">
        <v>478</v>
      </c>
      <c r="C43" s="188" t="s">
        <v>479</v>
      </c>
      <c r="D43" s="179" t="s">
        <v>160</v>
      </c>
      <c r="E43" s="180">
        <v>185</v>
      </c>
      <c r="F43" s="181"/>
      <c r="G43" s="182">
        <f t="shared" si="0"/>
        <v>0</v>
      </c>
      <c r="H43" s="161"/>
      <c r="I43" s="160">
        <f t="shared" si="1"/>
        <v>0</v>
      </c>
      <c r="J43" s="161"/>
      <c r="K43" s="160">
        <f t="shared" si="2"/>
        <v>0</v>
      </c>
      <c r="L43" s="160">
        <v>15</v>
      </c>
      <c r="M43" s="160">
        <f t="shared" si="3"/>
        <v>0</v>
      </c>
      <c r="N43" s="160">
        <v>0</v>
      </c>
      <c r="O43" s="160">
        <f t="shared" si="4"/>
        <v>0</v>
      </c>
      <c r="P43" s="160">
        <v>0</v>
      </c>
      <c r="Q43" s="160">
        <f t="shared" si="5"/>
        <v>0</v>
      </c>
      <c r="R43" s="160"/>
      <c r="S43" s="160" t="s">
        <v>217</v>
      </c>
      <c r="T43" s="160" t="s">
        <v>218</v>
      </c>
      <c r="U43" s="160">
        <v>0</v>
      </c>
      <c r="V43" s="160">
        <f t="shared" si="6"/>
        <v>0</v>
      </c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420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77">
        <v>24</v>
      </c>
      <c r="B44" s="178" t="s">
        <v>480</v>
      </c>
      <c r="C44" s="188" t="s">
        <v>481</v>
      </c>
      <c r="D44" s="179" t="s">
        <v>160</v>
      </c>
      <c r="E44" s="180">
        <v>235</v>
      </c>
      <c r="F44" s="181"/>
      <c r="G44" s="182">
        <f t="shared" si="0"/>
        <v>0</v>
      </c>
      <c r="H44" s="161"/>
      <c r="I44" s="160">
        <f t="shared" si="1"/>
        <v>0</v>
      </c>
      <c r="J44" s="161"/>
      <c r="K44" s="160">
        <f t="shared" si="2"/>
        <v>0</v>
      </c>
      <c r="L44" s="160">
        <v>15</v>
      </c>
      <c r="M44" s="160">
        <f t="shared" si="3"/>
        <v>0</v>
      </c>
      <c r="N44" s="160">
        <v>0</v>
      </c>
      <c r="O44" s="160">
        <f t="shared" si="4"/>
        <v>0</v>
      </c>
      <c r="P44" s="160">
        <v>0</v>
      </c>
      <c r="Q44" s="160">
        <f t="shared" si="5"/>
        <v>0</v>
      </c>
      <c r="R44" s="160"/>
      <c r="S44" s="160" t="s">
        <v>217</v>
      </c>
      <c r="T44" s="160" t="s">
        <v>218</v>
      </c>
      <c r="U44" s="160">
        <v>0</v>
      </c>
      <c r="V44" s="160">
        <f t="shared" si="6"/>
        <v>0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420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1" x14ac:dyDescent="0.2">
      <c r="A45" s="177">
        <v>25</v>
      </c>
      <c r="B45" s="178" t="s">
        <v>482</v>
      </c>
      <c r="C45" s="188" t="s">
        <v>483</v>
      </c>
      <c r="D45" s="179" t="s">
        <v>160</v>
      </c>
      <c r="E45" s="180">
        <v>25</v>
      </c>
      <c r="F45" s="181"/>
      <c r="G45" s="182">
        <f t="shared" si="0"/>
        <v>0</v>
      </c>
      <c r="H45" s="161"/>
      <c r="I45" s="160">
        <f t="shared" si="1"/>
        <v>0</v>
      </c>
      <c r="J45" s="161"/>
      <c r="K45" s="160">
        <f t="shared" si="2"/>
        <v>0</v>
      </c>
      <c r="L45" s="160">
        <v>15</v>
      </c>
      <c r="M45" s="160">
        <f t="shared" si="3"/>
        <v>0</v>
      </c>
      <c r="N45" s="160">
        <v>0</v>
      </c>
      <c r="O45" s="160">
        <f t="shared" si="4"/>
        <v>0</v>
      </c>
      <c r="P45" s="160">
        <v>0</v>
      </c>
      <c r="Q45" s="160">
        <f t="shared" si="5"/>
        <v>0</v>
      </c>
      <c r="R45" s="160"/>
      <c r="S45" s="160" t="s">
        <v>217</v>
      </c>
      <c r="T45" s="160" t="s">
        <v>218</v>
      </c>
      <c r="U45" s="160">
        <v>0</v>
      </c>
      <c r="V45" s="160">
        <f t="shared" si="6"/>
        <v>0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420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7">
        <v>26</v>
      </c>
      <c r="B46" s="178" t="s">
        <v>484</v>
      </c>
      <c r="C46" s="188" t="s">
        <v>485</v>
      </c>
      <c r="D46" s="179" t="s">
        <v>160</v>
      </c>
      <c r="E46" s="180">
        <v>30</v>
      </c>
      <c r="F46" s="181"/>
      <c r="G46" s="182">
        <f t="shared" si="0"/>
        <v>0</v>
      </c>
      <c r="H46" s="161"/>
      <c r="I46" s="160">
        <f t="shared" si="1"/>
        <v>0</v>
      </c>
      <c r="J46" s="161"/>
      <c r="K46" s="160">
        <f t="shared" si="2"/>
        <v>0</v>
      </c>
      <c r="L46" s="160">
        <v>15</v>
      </c>
      <c r="M46" s="160">
        <f t="shared" si="3"/>
        <v>0</v>
      </c>
      <c r="N46" s="160">
        <v>0</v>
      </c>
      <c r="O46" s="160">
        <f t="shared" si="4"/>
        <v>0</v>
      </c>
      <c r="P46" s="160">
        <v>0</v>
      </c>
      <c r="Q46" s="160">
        <f t="shared" si="5"/>
        <v>0</v>
      </c>
      <c r="R46" s="160"/>
      <c r="S46" s="160" t="s">
        <v>217</v>
      </c>
      <c r="T46" s="160" t="s">
        <v>218</v>
      </c>
      <c r="U46" s="160">
        <v>0</v>
      </c>
      <c r="V46" s="160">
        <f t="shared" si="6"/>
        <v>0</v>
      </c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420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 x14ac:dyDescent="0.2">
      <c r="A47" s="177">
        <v>27</v>
      </c>
      <c r="B47" s="178" t="s">
        <v>486</v>
      </c>
      <c r="C47" s="188" t="s">
        <v>487</v>
      </c>
      <c r="D47" s="179" t="s">
        <v>160</v>
      </c>
      <c r="E47" s="180">
        <v>25</v>
      </c>
      <c r="F47" s="181"/>
      <c r="G47" s="182">
        <f t="shared" si="0"/>
        <v>0</v>
      </c>
      <c r="H47" s="161"/>
      <c r="I47" s="160">
        <f t="shared" si="1"/>
        <v>0</v>
      </c>
      <c r="J47" s="161"/>
      <c r="K47" s="160">
        <f t="shared" si="2"/>
        <v>0</v>
      </c>
      <c r="L47" s="160">
        <v>15</v>
      </c>
      <c r="M47" s="160">
        <f t="shared" si="3"/>
        <v>0</v>
      </c>
      <c r="N47" s="160">
        <v>0</v>
      </c>
      <c r="O47" s="160">
        <f t="shared" si="4"/>
        <v>0</v>
      </c>
      <c r="P47" s="160">
        <v>0</v>
      </c>
      <c r="Q47" s="160">
        <f t="shared" si="5"/>
        <v>0</v>
      </c>
      <c r="R47" s="160"/>
      <c r="S47" s="160" t="s">
        <v>217</v>
      </c>
      <c r="T47" s="160" t="s">
        <v>218</v>
      </c>
      <c r="U47" s="160">
        <v>0</v>
      </c>
      <c r="V47" s="160">
        <f t="shared" si="6"/>
        <v>0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152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">
      <c r="A48" s="165" t="s">
        <v>145</v>
      </c>
      <c r="B48" s="166" t="s">
        <v>69</v>
      </c>
      <c r="C48" s="185" t="s">
        <v>70</v>
      </c>
      <c r="D48" s="167"/>
      <c r="E48" s="168"/>
      <c r="F48" s="169"/>
      <c r="G48" s="170">
        <f>SUMIF(AG49:AG52,"&lt;&gt;NOR",G49:G52)</f>
        <v>0</v>
      </c>
      <c r="H48" s="164"/>
      <c r="I48" s="164">
        <f>SUM(I49:I52)</f>
        <v>0</v>
      </c>
      <c r="J48" s="164"/>
      <c r="K48" s="164">
        <f>SUM(K49:K52)</f>
        <v>0</v>
      </c>
      <c r="L48" s="164"/>
      <c r="M48" s="164">
        <f>SUM(M49:M52)</f>
        <v>0</v>
      </c>
      <c r="N48" s="164"/>
      <c r="O48" s="164">
        <f>SUM(O49:O52)</f>
        <v>0</v>
      </c>
      <c r="P48" s="164"/>
      <c r="Q48" s="164">
        <f>SUM(Q49:Q52)</f>
        <v>0</v>
      </c>
      <c r="R48" s="164"/>
      <c r="S48" s="164"/>
      <c r="T48" s="164"/>
      <c r="U48" s="164"/>
      <c r="V48" s="164">
        <f>SUM(V49:V52)</f>
        <v>0</v>
      </c>
      <c r="W48" s="164"/>
      <c r="AG48" t="s">
        <v>146</v>
      </c>
    </row>
    <row r="49" spans="1:60" outlineLevel="1" x14ac:dyDescent="0.2">
      <c r="A49" s="177">
        <v>28</v>
      </c>
      <c r="B49" s="178" t="s">
        <v>488</v>
      </c>
      <c r="C49" s="188" t="s">
        <v>489</v>
      </c>
      <c r="D49" s="179" t="s">
        <v>435</v>
      </c>
      <c r="E49" s="180">
        <v>55</v>
      </c>
      <c r="F49" s="181"/>
      <c r="G49" s="182">
        <f>ROUND(E49*F49,2)</f>
        <v>0</v>
      </c>
      <c r="H49" s="161"/>
      <c r="I49" s="160">
        <f>ROUND(E49*H49,2)</f>
        <v>0</v>
      </c>
      <c r="J49" s="161"/>
      <c r="K49" s="160">
        <f>ROUND(E49*J49,2)</f>
        <v>0</v>
      </c>
      <c r="L49" s="160">
        <v>15</v>
      </c>
      <c r="M49" s="160">
        <f>G49*(1+L49/100)</f>
        <v>0</v>
      </c>
      <c r="N49" s="160">
        <v>0</v>
      </c>
      <c r="O49" s="160">
        <f>ROUND(E49*N49,2)</f>
        <v>0</v>
      </c>
      <c r="P49" s="160">
        <v>0</v>
      </c>
      <c r="Q49" s="160">
        <f>ROUND(E49*P49,2)</f>
        <v>0</v>
      </c>
      <c r="R49" s="160"/>
      <c r="S49" s="160" t="s">
        <v>217</v>
      </c>
      <c r="T49" s="160" t="s">
        <v>218</v>
      </c>
      <c r="U49" s="160">
        <v>0</v>
      </c>
      <c r="V49" s="160">
        <f>ROUND(E49*U49,2)</f>
        <v>0</v>
      </c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420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77">
        <v>29</v>
      </c>
      <c r="B50" s="178" t="s">
        <v>490</v>
      </c>
      <c r="C50" s="188" t="s">
        <v>491</v>
      </c>
      <c r="D50" s="179" t="s">
        <v>435</v>
      </c>
      <c r="E50" s="180">
        <v>2</v>
      </c>
      <c r="F50" s="181"/>
      <c r="G50" s="182">
        <f>ROUND(E50*F50,2)</f>
        <v>0</v>
      </c>
      <c r="H50" s="161"/>
      <c r="I50" s="160">
        <f>ROUND(E50*H50,2)</f>
        <v>0</v>
      </c>
      <c r="J50" s="161"/>
      <c r="K50" s="160">
        <f>ROUND(E50*J50,2)</f>
        <v>0</v>
      </c>
      <c r="L50" s="160">
        <v>15</v>
      </c>
      <c r="M50" s="160">
        <f>G50*(1+L50/100)</f>
        <v>0</v>
      </c>
      <c r="N50" s="160">
        <v>0</v>
      </c>
      <c r="O50" s="160">
        <f>ROUND(E50*N50,2)</f>
        <v>0</v>
      </c>
      <c r="P50" s="160">
        <v>0</v>
      </c>
      <c r="Q50" s="160">
        <f>ROUND(E50*P50,2)</f>
        <v>0</v>
      </c>
      <c r="R50" s="160"/>
      <c r="S50" s="160" t="s">
        <v>217</v>
      </c>
      <c r="T50" s="160" t="s">
        <v>218</v>
      </c>
      <c r="U50" s="160">
        <v>0</v>
      </c>
      <c r="V50" s="160">
        <f>ROUND(E50*U50,2)</f>
        <v>0</v>
      </c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420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77">
        <v>30</v>
      </c>
      <c r="B51" s="178" t="s">
        <v>492</v>
      </c>
      <c r="C51" s="188" t="s">
        <v>493</v>
      </c>
      <c r="D51" s="179" t="s">
        <v>435</v>
      </c>
      <c r="E51" s="180">
        <v>2</v>
      </c>
      <c r="F51" s="181"/>
      <c r="G51" s="182">
        <f>ROUND(E51*F51,2)</f>
        <v>0</v>
      </c>
      <c r="H51" s="161"/>
      <c r="I51" s="160">
        <f>ROUND(E51*H51,2)</f>
        <v>0</v>
      </c>
      <c r="J51" s="161"/>
      <c r="K51" s="160">
        <f>ROUND(E51*J51,2)</f>
        <v>0</v>
      </c>
      <c r="L51" s="160">
        <v>15</v>
      </c>
      <c r="M51" s="160">
        <f>G51*(1+L51/100)</f>
        <v>0</v>
      </c>
      <c r="N51" s="160">
        <v>0</v>
      </c>
      <c r="O51" s="160">
        <f>ROUND(E51*N51,2)</f>
        <v>0</v>
      </c>
      <c r="P51" s="160">
        <v>0</v>
      </c>
      <c r="Q51" s="160">
        <f>ROUND(E51*P51,2)</f>
        <v>0</v>
      </c>
      <c r="R51" s="160"/>
      <c r="S51" s="160" t="s">
        <v>217</v>
      </c>
      <c r="T51" s="160" t="s">
        <v>218</v>
      </c>
      <c r="U51" s="160">
        <v>0</v>
      </c>
      <c r="V51" s="160">
        <f>ROUND(E51*U51,2)</f>
        <v>0</v>
      </c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420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77">
        <v>31</v>
      </c>
      <c r="B52" s="178" t="s">
        <v>494</v>
      </c>
      <c r="C52" s="188" t="s">
        <v>495</v>
      </c>
      <c r="D52" s="179" t="s">
        <v>435</v>
      </c>
      <c r="E52" s="180">
        <v>90</v>
      </c>
      <c r="F52" s="181"/>
      <c r="G52" s="182">
        <f>ROUND(E52*F52,2)</f>
        <v>0</v>
      </c>
      <c r="H52" s="161"/>
      <c r="I52" s="160">
        <f>ROUND(E52*H52,2)</f>
        <v>0</v>
      </c>
      <c r="J52" s="161"/>
      <c r="K52" s="160">
        <f>ROUND(E52*J52,2)</f>
        <v>0</v>
      </c>
      <c r="L52" s="160">
        <v>15</v>
      </c>
      <c r="M52" s="160">
        <f>G52*(1+L52/100)</f>
        <v>0</v>
      </c>
      <c r="N52" s="160">
        <v>0</v>
      </c>
      <c r="O52" s="160">
        <f>ROUND(E52*N52,2)</f>
        <v>0</v>
      </c>
      <c r="P52" s="160">
        <v>0</v>
      </c>
      <c r="Q52" s="160">
        <f>ROUND(E52*P52,2)</f>
        <v>0</v>
      </c>
      <c r="R52" s="160"/>
      <c r="S52" s="160" t="s">
        <v>217</v>
      </c>
      <c r="T52" s="160" t="s">
        <v>218</v>
      </c>
      <c r="U52" s="160">
        <v>0</v>
      </c>
      <c r="V52" s="160">
        <f>ROUND(E52*U52,2)</f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420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5.5" x14ac:dyDescent="0.2">
      <c r="A53" s="165" t="s">
        <v>145</v>
      </c>
      <c r="B53" s="166" t="s">
        <v>71</v>
      </c>
      <c r="C53" s="185" t="s">
        <v>72</v>
      </c>
      <c r="D53" s="167"/>
      <c r="E53" s="168"/>
      <c r="F53" s="169"/>
      <c r="G53" s="170">
        <f>SUMIF(AG54:AG80,"&lt;&gt;NOR",G54:G80)</f>
        <v>0</v>
      </c>
      <c r="H53" s="164"/>
      <c r="I53" s="164">
        <f>SUM(I54:I80)</f>
        <v>0</v>
      </c>
      <c r="J53" s="164"/>
      <c r="K53" s="164">
        <f>SUM(K54:K80)</f>
        <v>0</v>
      </c>
      <c r="L53" s="164"/>
      <c r="M53" s="164">
        <f>SUM(M54:M80)</f>
        <v>0</v>
      </c>
      <c r="N53" s="164"/>
      <c r="O53" s="164">
        <f>SUM(O54:O80)</f>
        <v>0</v>
      </c>
      <c r="P53" s="164"/>
      <c r="Q53" s="164">
        <f>SUM(Q54:Q80)</f>
        <v>0</v>
      </c>
      <c r="R53" s="164"/>
      <c r="S53" s="164"/>
      <c r="T53" s="164"/>
      <c r="U53" s="164"/>
      <c r="V53" s="164">
        <f>SUM(V54:V80)</f>
        <v>0</v>
      </c>
      <c r="W53" s="164"/>
      <c r="AG53" t="s">
        <v>146</v>
      </c>
    </row>
    <row r="54" spans="1:60" ht="22.5" outlineLevel="1" x14ac:dyDescent="0.2">
      <c r="A54" s="177">
        <v>32</v>
      </c>
      <c r="B54" s="178" t="s">
        <v>496</v>
      </c>
      <c r="C54" s="188" t="s">
        <v>497</v>
      </c>
      <c r="D54" s="179" t="s">
        <v>435</v>
      </c>
      <c r="E54" s="180">
        <v>5</v>
      </c>
      <c r="F54" s="181"/>
      <c r="G54" s="182">
        <f t="shared" ref="G54:G80" si="7">ROUND(E54*F54,2)</f>
        <v>0</v>
      </c>
      <c r="H54" s="161"/>
      <c r="I54" s="160">
        <f t="shared" ref="I54:I80" si="8">ROUND(E54*H54,2)</f>
        <v>0</v>
      </c>
      <c r="J54" s="161"/>
      <c r="K54" s="160">
        <f t="shared" ref="K54:K80" si="9">ROUND(E54*J54,2)</f>
        <v>0</v>
      </c>
      <c r="L54" s="160">
        <v>15</v>
      </c>
      <c r="M54" s="160">
        <f t="shared" ref="M54:M80" si="10">G54*(1+L54/100)</f>
        <v>0</v>
      </c>
      <c r="N54" s="160">
        <v>0</v>
      </c>
      <c r="O54" s="160">
        <f t="shared" ref="O54:O80" si="11">ROUND(E54*N54,2)</f>
        <v>0</v>
      </c>
      <c r="P54" s="160">
        <v>0</v>
      </c>
      <c r="Q54" s="160">
        <f t="shared" ref="Q54:Q80" si="12">ROUND(E54*P54,2)</f>
        <v>0</v>
      </c>
      <c r="R54" s="160"/>
      <c r="S54" s="160" t="s">
        <v>217</v>
      </c>
      <c r="T54" s="160" t="s">
        <v>218</v>
      </c>
      <c r="U54" s="160">
        <v>0</v>
      </c>
      <c r="V54" s="160">
        <f t="shared" ref="V54:V80" si="13">ROUND(E54*U54,2)</f>
        <v>0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420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77">
        <v>33</v>
      </c>
      <c r="B55" s="178" t="s">
        <v>498</v>
      </c>
      <c r="C55" s="188" t="s">
        <v>499</v>
      </c>
      <c r="D55" s="179" t="s">
        <v>435</v>
      </c>
      <c r="E55" s="180">
        <v>4</v>
      </c>
      <c r="F55" s="181"/>
      <c r="G55" s="182">
        <f t="shared" si="7"/>
        <v>0</v>
      </c>
      <c r="H55" s="161"/>
      <c r="I55" s="160">
        <f t="shared" si="8"/>
        <v>0</v>
      </c>
      <c r="J55" s="161"/>
      <c r="K55" s="160">
        <f t="shared" si="9"/>
        <v>0</v>
      </c>
      <c r="L55" s="160">
        <v>15</v>
      </c>
      <c r="M55" s="160">
        <f t="shared" si="10"/>
        <v>0</v>
      </c>
      <c r="N55" s="160">
        <v>0</v>
      </c>
      <c r="O55" s="160">
        <f t="shared" si="11"/>
        <v>0</v>
      </c>
      <c r="P55" s="160">
        <v>0</v>
      </c>
      <c r="Q55" s="160">
        <f t="shared" si="12"/>
        <v>0</v>
      </c>
      <c r="R55" s="160"/>
      <c r="S55" s="160" t="s">
        <v>217</v>
      </c>
      <c r="T55" s="160" t="s">
        <v>218</v>
      </c>
      <c r="U55" s="160">
        <v>0</v>
      </c>
      <c r="V55" s="160">
        <f t="shared" si="13"/>
        <v>0</v>
      </c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420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77">
        <v>34</v>
      </c>
      <c r="B56" s="178" t="s">
        <v>500</v>
      </c>
      <c r="C56" s="188" t="s">
        <v>501</v>
      </c>
      <c r="D56" s="179" t="s">
        <v>435</v>
      </c>
      <c r="E56" s="180">
        <v>1</v>
      </c>
      <c r="F56" s="181"/>
      <c r="G56" s="182">
        <f t="shared" si="7"/>
        <v>0</v>
      </c>
      <c r="H56" s="161"/>
      <c r="I56" s="160">
        <f t="shared" si="8"/>
        <v>0</v>
      </c>
      <c r="J56" s="161"/>
      <c r="K56" s="160">
        <f t="shared" si="9"/>
        <v>0</v>
      </c>
      <c r="L56" s="160">
        <v>15</v>
      </c>
      <c r="M56" s="160">
        <f t="shared" si="10"/>
        <v>0</v>
      </c>
      <c r="N56" s="160">
        <v>0</v>
      </c>
      <c r="O56" s="160">
        <f t="shared" si="11"/>
        <v>0</v>
      </c>
      <c r="P56" s="160">
        <v>0</v>
      </c>
      <c r="Q56" s="160">
        <f t="shared" si="12"/>
        <v>0</v>
      </c>
      <c r="R56" s="160"/>
      <c r="S56" s="160" t="s">
        <v>217</v>
      </c>
      <c r="T56" s="160" t="s">
        <v>218</v>
      </c>
      <c r="U56" s="160">
        <v>0</v>
      </c>
      <c r="V56" s="160">
        <f t="shared" si="13"/>
        <v>0</v>
      </c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152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7">
        <v>35</v>
      </c>
      <c r="B57" s="178" t="s">
        <v>502</v>
      </c>
      <c r="C57" s="188" t="s">
        <v>503</v>
      </c>
      <c r="D57" s="179" t="s">
        <v>435</v>
      </c>
      <c r="E57" s="180">
        <v>1</v>
      </c>
      <c r="F57" s="181"/>
      <c r="G57" s="182">
        <f t="shared" si="7"/>
        <v>0</v>
      </c>
      <c r="H57" s="161"/>
      <c r="I57" s="160">
        <f t="shared" si="8"/>
        <v>0</v>
      </c>
      <c r="J57" s="161"/>
      <c r="K57" s="160">
        <f t="shared" si="9"/>
        <v>0</v>
      </c>
      <c r="L57" s="160">
        <v>15</v>
      </c>
      <c r="M57" s="160">
        <f t="shared" si="10"/>
        <v>0</v>
      </c>
      <c r="N57" s="160">
        <v>0</v>
      </c>
      <c r="O57" s="160">
        <f t="shared" si="11"/>
        <v>0</v>
      </c>
      <c r="P57" s="160">
        <v>0</v>
      </c>
      <c r="Q57" s="160">
        <f t="shared" si="12"/>
        <v>0</v>
      </c>
      <c r="R57" s="160"/>
      <c r="S57" s="160" t="s">
        <v>217</v>
      </c>
      <c r="T57" s="160" t="s">
        <v>218</v>
      </c>
      <c r="U57" s="160">
        <v>0</v>
      </c>
      <c r="V57" s="160">
        <f t="shared" si="13"/>
        <v>0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420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2.5" outlineLevel="1" x14ac:dyDescent="0.2">
      <c r="A58" s="177">
        <v>36</v>
      </c>
      <c r="B58" s="178" t="s">
        <v>504</v>
      </c>
      <c r="C58" s="188" t="s">
        <v>505</v>
      </c>
      <c r="D58" s="179" t="s">
        <v>435</v>
      </c>
      <c r="E58" s="180">
        <v>1</v>
      </c>
      <c r="F58" s="181"/>
      <c r="G58" s="182">
        <f t="shared" si="7"/>
        <v>0</v>
      </c>
      <c r="H58" s="161"/>
      <c r="I58" s="160">
        <f t="shared" si="8"/>
        <v>0</v>
      </c>
      <c r="J58" s="161"/>
      <c r="K58" s="160">
        <f t="shared" si="9"/>
        <v>0</v>
      </c>
      <c r="L58" s="160">
        <v>15</v>
      </c>
      <c r="M58" s="160">
        <f t="shared" si="10"/>
        <v>0</v>
      </c>
      <c r="N58" s="160">
        <v>0</v>
      </c>
      <c r="O58" s="160">
        <f t="shared" si="11"/>
        <v>0</v>
      </c>
      <c r="P58" s="160">
        <v>0</v>
      </c>
      <c r="Q58" s="160">
        <f t="shared" si="12"/>
        <v>0</v>
      </c>
      <c r="R58" s="160"/>
      <c r="S58" s="160" t="s">
        <v>217</v>
      </c>
      <c r="T58" s="160" t="s">
        <v>218</v>
      </c>
      <c r="U58" s="160">
        <v>0</v>
      </c>
      <c r="V58" s="160">
        <f t="shared" si="13"/>
        <v>0</v>
      </c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420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77">
        <v>37</v>
      </c>
      <c r="B59" s="178" t="s">
        <v>506</v>
      </c>
      <c r="C59" s="188" t="s">
        <v>507</v>
      </c>
      <c r="D59" s="179" t="s">
        <v>435</v>
      </c>
      <c r="E59" s="180">
        <v>6</v>
      </c>
      <c r="F59" s="181"/>
      <c r="G59" s="182">
        <f t="shared" si="7"/>
        <v>0</v>
      </c>
      <c r="H59" s="161"/>
      <c r="I59" s="160">
        <f t="shared" si="8"/>
        <v>0</v>
      </c>
      <c r="J59" s="161"/>
      <c r="K59" s="160">
        <f t="shared" si="9"/>
        <v>0</v>
      </c>
      <c r="L59" s="160">
        <v>15</v>
      </c>
      <c r="M59" s="160">
        <f t="shared" si="10"/>
        <v>0</v>
      </c>
      <c r="N59" s="160">
        <v>0</v>
      </c>
      <c r="O59" s="160">
        <f t="shared" si="11"/>
        <v>0</v>
      </c>
      <c r="P59" s="160">
        <v>0</v>
      </c>
      <c r="Q59" s="160">
        <f t="shared" si="12"/>
        <v>0</v>
      </c>
      <c r="R59" s="160"/>
      <c r="S59" s="160" t="s">
        <v>217</v>
      </c>
      <c r="T59" s="160" t="s">
        <v>218</v>
      </c>
      <c r="U59" s="160">
        <v>0</v>
      </c>
      <c r="V59" s="160">
        <f t="shared" si="13"/>
        <v>0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211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ht="22.5" outlineLevel="1" x14ac:dyDescent="0.2">
      <c r="A60" s="177">
        <v>38</v>
      </c>
      <c r="B60" s="178" t="s">
        <v>508</v>
      </c>
      <c r="C60" s="188" t="s">
        <v>509</v>
      </c>
      <c r="D60" s="179" t="s">
        <v>435</v>
      </c>
      <c r="E60" s="180">
        <v>11</v>
      </c>
      <c r="F60" s="181"/>
      <c r="G60" s="182">
        <f t="shared" si="7"/>
        <v>0</v>
      </c>
      <c r="H60" s="161"/>
      <c r="I60" s="160">
        <f t="shared" si="8"/>
        <v>0</v>
      </c>
      <c r="J60" s="161"/>
      <c r="K60" s="160">
        <f t="shared" si="9"/>
        <v>0</v>
      </c>
      <c r="L60" s="160">
        <v>15</v>
      </c>
      <c r="M60" s="160">
        <f t="shared" si="10"/>
        <v>0</v>
      </c>
      <c r="N60" s="160">
        <v>0</v>
      </c>
      <c r="O60" s="160">
        <f t="shared" si="11"/>
        <v>0</v>
      </c>
      <c r="P60" s="160">
        <v>0</v>
      </c>
      <c r="Q60" s="160">
        <f t="shared" si="12"/>
        <v>0</v>
      </c>
      <c r="R60" s="160"/>
      <c r="S60" s="160" t="s">
        <v>217</v>
      </c>
      <c r="T60" s="160" t="s">
        <v>218</v>
      </c>
      <c r="U60" s="160">
        <v>0</v>
      </c>
      <c r="V60" s="160">
        <f t="shared" si="13"/>
        <v>0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211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22.5" outlineLevel="1" x14ac:dyDescent="0.2">
      <c r="A61" s="177">
        <v>39</v>
      </c>
      <c r="B61" s="178" t="s">
        <v>510</v>
      </c>
      <c r="C61" s="188" t="s">
        <v>511</v>
      </c>
      <c r="D61" s="179" t="s">
        <v>435</v>
      </c>
      <c r="E61" s="180">
        <v>1</v>
      </c>
      <c r="F61" s="181"/>
      <c r="G61" s="182">
        <f t="shared" si="7"/>
        <v>0</v>
      </c>
      <c r="H61" s="161"/>
      <c r="I61" s="160">
        <f t="shared" si="8"/>
        <v>0</v>
      </c>
      <c r="J61" s="161"/>
      <c r="K61" s="160">
        <f t="shared" si="9"/>
        <v>0</v>
      </c>
      <c r="L61" s="160">
        <v>15</v>
      </c>
      <c r="M61" s="160">
        <f t="shared" si="10"/>
        <v>0</v>
      </c>
      <c r="N61" s="160">
        <v>0</v>
      </c>
      <c r="O61" s="160">
        <f t="shared" si="11"/>
        <v>0</v>
      </c>
      <c r="P61" s="160">
        <v>0</v>
      </c>
      <c r="Q61" s="160">
        <f t="shared" si="12"/>
        <v>0</v>
      </c>
      <c r="R61" s="160"/>
      <c r="S61" s="160" t="s">
        <v>217</v>
      </c>
      <c r="T61" s="160" t="s">
        <v>218</v>
      </c>
      <c r="U61" s="160">
        <v>0</v>
      </c>
      <c r="V61" s="160">
        <f t="shared" si="13"/>
        <v>0</v>
      </c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211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ht="22.5" outlineLevel="1" x14ac:dyDescent="0.2">
      <c r="A62" s="177">
        <v>40</v>
      </c>
      <c r="B62" s="178" t="s">
        <v>512</v>
      </c>
      <c r="C62" s="188" t="s">
        <v>513</v>
      </c>
      <c r="D62" s="179" t="s">
        <v>435</v>
      </c>
      <c r="E62" s="180">
        <v>1</v>
      </c>
      <c r="F62" s="181"/>
      <c r="G62" s="182">
        <f t="shared" si="7"/>
        <v>0</v>
      </c>
      <c r="H62" s="161"/>
      <c r="I62" s="160">
        <f t="shared" si="8"/>
        <v>0</v>
      </c>
      <c r="J62" s="161"/>
      <c r="K62" s="160">
        <f t="shared" si="9"/>
        <v>0</v>
      </c>
      <c r="L62" s="160">
        <v>15</v>
      </c>
      <c r="M62" s="160">
        <f t="shared" si="10"/>
        <v>0</v>
      </c>
      <c r="N62" s="160">
        <v>0</v>
      </c>
      <c r="O62" s="160">
        <f t="shared" si="11"/>
        <v>0</v>
      </c>
      <c r="P62" s="160">
        <v>0</v>
      </c>
      <c r="Q62" s="160">
        <f t="shared" si="12"/>
        <v>0</v>
      </c>
      <c r="R62" s="160"/>
      <c r="S62" s="160" t="s">
        <v>217</v>
      </c>
      <c r="T62" s="160" t="s">
        <v>218</v>
      </c>
      <c r="U62" s="160">
        <v>0</v>
      </c>
      <c r="V62" s="160">
        <f t="shared" si="13"/>
        <v>0</v>
      </c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420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22.5" outlineLevel="1" x14ac:dyDescent="0.2">
      <c r="A63" s="177">
        <v>41</v>
      </c>
      <c r="B63" s="178" t="s">
        <v>514</v>
      </c>
      <c r="C63" s="188" t="s">
        <v>515</v>
      </c>
      <c r="D63" s="179" t="s">
        <v>435</v>
      </c>
      <c r="E63" s="180">
        <v>1</v>
      </c>
      <c r="F63" s="181"/>
      <c r="G63" s="182">
        <f t="shared" si="7"/>
        <v>0</v>
      </c>
      <c r="H63" s="161"/>
      <c r="I63" s="160">
        <f t="shared" si="8"/>
        <v>0</v>
      </c>
      <c r="J63" s="161"/>
      <c r="K63" s="160">
        <f t="shared" si="9"/>
        <v>0</v>
      </c>
      <c r="L63" s="160">
        <v>15</v>
      </c>
      <c r="M63" s="160">
        <f t="shared" si="10"/>
        <v>0</v>
      </c>
      <c r="N63" s="160">
        <v>0</v>
      </c>
      <c r="O63" s="160">
        <f t="shared" si="11"/>
        <v>0</v>
      </c>
      <c r="P63" s="160">
        <v>0</v>
      </c>
      <c r="Q63" s="160">
        <f t="shared" si="12"/>
        <v>0</v>
      </c>
      <c r="R63" s="160"/>
      <c r="S63" s="160" t="s">
        <v>217</v>
      </c>
      <c r="T63" s="160" t="s">
        <v>218</v>
      </c>
      <c r="U63" s="160">
        <v>0</v>
      </c>
      <c r="V63" s="160">
        <f t="shared" si="13"/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420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2.5" outlineLevel="1" x14ac:dyDescent="0.2">
      <c r="A64" s="177">
        <v>42</v>
      </c>
      <c r="B64" s="178" t="s">
        <v>516</v>
      </c>
      <c r="C64" s="188" t="s">
        <v>517</v>
      </c>
      <c r="D64" s="179" t="s">
        <v>435</v>
      </c>
      <c r="E64" s="180">
        <v>1</v>
      </c>
      <c r="F64" s="181"/>
      <c r="G64" s="182">
        <f t="shared" si="7"/>
        <v>0</v>
      </c>
      <c r="H64" s="161"/>
      <c r="I64" s="160">
        <f t="shared" si="8"/>
        <v>0</v>
      </c>
      <c r="J64" s="161"/>
      <c r="K64" s="160">
        <f t="shared" si="9"/>
        <v>0</v>
      </c>
      <c r="L64" s="160">
        <v>15</v>
      </c>
      <c r="M64" s="160">
        <f t="shared" si="10"/>
        <v>0</v>
      </c>
      <c r="N64" s="160">
        <v>0</v>
      </c>
      <c r="O64" s="160">
        <f t="shared" si="11"/>
        <v>0</v>
      </c>
      <c r="P64" s="160">
        <v>0</v>
      </c>
      <c r="Q64" s="160">
        <f t="shared" si="12"/>
        <v>0</v>
      </c>
      <c r="R64" s="160"/>
      <c r="S64" s="160" t="s">
        <v>217</v>
      </c>
      <c r="T64" s="160" t="s">
        <v>218</v>
      </c>
      <c r="U64" s="160">
        <v>0</v>
      </c>
      <c r="V64" s="160">
        <f t="shared" si="13"/>
        <v>0</v>
      </c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152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77">
        <v>43</v>
      </c>
      <c r="B65" s="178" t="s">
        <v>518</v>
      </c>
      <c r="C65" s="188" t="s">
        <v>519</v>
      </c>
      <c r="D65" s="179" t="s">
        <v>435</v>
      </c>
      <c r="E65" s="180">
        <v>1</v>
      </c>
      <c r="F65" s="181"/>
      <c r="G65" s="182">
        <f t="shared" si="7"/>
        <v>0</v>
      </c>
      <c r="H65" s="161"/>
      <c r="I65" s="160">
        <f t="shared" si="8"/>
        <v>0</v>
      </c>
      <c r="J65" s="161"/>
      <c r="K65" s="160">
        <f t="shared" si="9"/>
        <v>0</v>
      </c>
      <c r="L65" s="160">
        <v>15</v>
      </c>
      <c r="M65" s="160">
        <f t="shared" si="10"/>
        <v>0</v>
      </c>
      <c r="N65" s="160">
        <v>0</v>
      </c>
      <c r="O65" s="160">
        <f t="shared" si="11"/>
        <v>0</v>
      </c>
      <c r="P65" s="160">
        <v>0</v>
      </c>
      <c r="Q65" s="160">
        <f t="shared" si="12"/>
        <v>0</v>
      </c>
      <c r="R65" s="160"/>
      <c r="S65" s="160" t="s">
        <v>217</v>
      </c>
      <c r="T65" s="160" t="s">
        <v>218</v>
      </c>
      <c r="U65" s="160">
        <v>0</v>
      </c>
      <c r="V65" s="160">
        <f t="shared" si="13"/>
        <v>0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420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7">
        <v>44</v>
      </c>
      <c r="B66" s="178" t="s">
        <v>520</v>
      </c>
      <c r="C66" s="188" t="s">
        <v>521</v>
      </c>
      <c r="D66" s="179" t="s">
        <v>435</v>
      </c>
      <c r="E66" s="180">
        <v>1</v>
      </c>
      <c r="F66" s="181"/>
      <c r="G66" s="182">
        <f t="shared" si="7"/>
        <v>0</v>
      </c>
      <c r="H66" s="161"/>
      <c r="I66" s="160">
        <f t="shared" si="8"/>
        <v>0</v>
      </c>
      <c r="J66" s="161"/>
      <c r="K66" s="160">
        <f t="shared" si="9"/>
        <v>0</v>
      </c>
      <c r="L66" s="160">
        <v>15</v>
      </c>
      <c r="M66" s="160">
        <f t="shared" si="10"/>
        <v>0</v>
      </c>
      <c r="N66" s="160">
        <v>0</v>
      </c>
      <c r="O66" s="160">
        <f t="shared" si="11"/>
        <v>0</v>
      </c>
      <c r="P66" s="160">
        <v>0</v>
      </c>
      <c r="Q66" s="160">
        <f t="shared" si="12"/>
        <v>0</v>
      </c>
      <c r="R66" s="160"/>
      <c r="S66" s="160" t="s">
        <v>217</v>
      </c>
      <c r="T66" s="160" t="s">
        <v>218</v>
      </c>
      <c r="U66" s="160">
        <v>0</v>
      </c>
      <c r="V66" s="160">
        <f t="shared" si="13"/>
        <v>0</v>
      </c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420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77">
        <v>45</v>
      </c>
      <c r="B67" s="178" t="s">
        <v>522</v>
      </c>
      <c r="C67" s="188" t="s">
        <v>523</v>
      </c>
      <c r="D67" s="179" t="s">
        <v>216</v>
      </c>
      <c r="E67" s="180">
        <v>1</v>
      </c>
      <c r="F67" s="181"/>
      <c r="G67" s="182">
        <f t="shared" si="7"/>
        <v>0</v>
      </c>
      <c r="H67" s="161"/>
      <c r="I67" s="160">
        <f t="shared" si="8"/>
        <v>0</v>
      </c>
      <c r="J67" s="161"/>
      <c r="K67" s="160">
        <f t="shared" si="9"/>
        <v>0</v>
      </c>
      <c r="L67" s="160">
        <v>15</v>
      </c>
      <c r="M67" s="160">
        <f t="shared" si="10"/>
        <v>0</v>
      </c>
      <c r="N67" s="160">
        <v>0</v>
      </c>
      <c r="O67" s="160">
        <f t="shared" si="11"/>
        <v>0</v>
      </c>
      <c r="P67" s="160">
        <v>0</v>
      </c>
      <c r="Q67" s="160">
        <f t="shared" si="12"/>
        <v>0</v>
      </c>
      <c r="R67" s="160"/>
      <c r="S67" s="160" t="s">
        <v>217</v>
      </c>
      <c r="T67" s="160" t="s">
        <v>218</v>
      </c>
      <c r="U67" s="160">
        <v>0</v>
      </c>
      <c r="V67" s="160">
        <f t="shared" si="13"/>
        <v>0</v>
      </c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420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77">
        <v>46</v>
      </c>
      <c r="B68" s="178" t="s">
        <v>524</v>
      </c>
      <c r="C68" s="188" t="s">
        <v>525</v>
      </c>
      <c r="D68" s="179" t="s">
        <v>435</v>
      </c>
      <c r="E68" s="180">
        <v>1</v>
      </c>
      <c r="F68" s="181"/>
      <c r="G68" s="182">
        <f t="shared" si="7"/>
        <v>0</v>
      </c>
      <c r="H68" s="161"/>
      <c r="I68" s="160">
        <f t="shared" si="8"/>
        <v>0</v>
      </c>
      <c r="J68" s="161"/>
      <c r="K68" s="160">
        <f t="shared" si="9"/>
        <v>0</v>
      </c>
      <c r="L68" s="160">
        <v>15</v>
      </c>
      <c r="M68" s="160">
        <f t="shared" si="10"/>
        <v>0</v>
      </c>
      <c r="N68" s="160">
        <v>0</v>
      </c>
      <c r="O68" s="160">
        <f t="shared" si="11"/>
        <v>0</v>
      </c>
      <c r="P68" s="160">
        <v>0</v>
      </c>
      <c r="Q68" s="160">
        <f t="shared" si="12"/>
        <v>0</v>
      </c>
      <c r="R68" s="160"/>
      <c r="S68" s="160" t="s">
        <v>217</v>
      </c>
      <c r="T68" s="160" t="s">
        <v>218</v>
      </c>
      <c r="U68" s="160">
        <v>0</v>
      </c>
      <c r="V68" s="160">
        <f t="shared" si="13"/>
        <v>0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420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7">
        <v>47</v>
      </c>
      <c r="B69" s="178" t="s">
        <v>526</v>
      </c>
      <c r="C69" s="188" t="s">
        <v>527</v>
      </c>
      <c r="D69" s="179" t="s">
        <v>435</v>
      </c>
      <c r="E69" s="180">
        <v>1</v>
      </c>
      <c r="F69" s="181"/>
      <c r="G69" s="182">
        <f t="shared" si="7"/>
        <v>0</v>
      </c>
      <c r="H69" s="161"/>
      <c r="I69" s="160">
        <f t="shared" si="8"/>
        <v>0</v>
      </c>
      <c r="J69" s="161"/>
      <c r="K69" s="160">
        <f t="shared" si="9"/>
        <v>0</v>
      </c>
      <c r="L69" s="160">
        <v>15</v>
      </c>
      <c r="M69" s="160">
        <f t="shared" si="10"/>
        <v>0</v>
      </c>
      <c r="N69" s="160">
        <v>0</v>
      </c>
      <c r="O69" s="160">
        <f t="shared" si="11"/>
        <v>0</v>
      </c>
      <c r="P69" s="160">
        <v>0</v>
      </c>
      <c r="Q69" s="160">
        <f t="shared" si="12"/>
        <v>0</v>
      </c>
      <c r="R69" s="160"/>
      <c r="S69" s="160" t="s">
        <v>217</v>
      </c>
      <c r="T69" s="160" t="s">
        <v>218</v>
      </c>
      <c r="U69" s="160">
        <v>0</v>
      </c>
      <c r="V69" s="160">
        <f t="shared" si="13"/>
        <v>0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152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77">
        <v>48</v>
      </c>
      <c r="B70" s="178" t="s">
        <v>528</v>
      </c>
      <c r="C70" s="188" t="s">
        <v>529</v>
      </c>
      <c r="D70" s="179" t="s">
        <v>435</v>
      </c>
      <c r="E70" s="180">
        <v>1</v>
      </c>
      <c r="F70" s="181"/>
      <c r="G70" s="182">
        <f t="shared" si="7"/>
        <v>0</v>
      </c>
      <c r="H70" s="161"/>
      <c r="I70" s="160">
        <f t="shared" si="8"/>
        <v>0</v>
      </c>
      <c r="J70" s="161"/>
      <c r="K70" s="160">
        <f t="shared" si="9"/>
        <v>0</v>
      </c>
      <c r="L70" s="160">
        <v>15</v>
      </c>
      <c r="M70" s="160">
        <f t="shared" si="10"/>
        <v>0</v>
      </c>
      <c r="N70" s="160">
        <v>0</v>
      </c>
      <c r="O70" s="160">
        <f t="shared" si="11"/>
        <v>0</v>
      </c>
      <c r="P70" s="160">
        <v>0</v>
      </c>
      <c r="Q70" s="160">
        <f t="shared" si="12"/>
        <v>0</v>
      </c>
      <c r="R70" s="160"/>
      <c r="S70" s="160" t="s">
        <v>217</v>
      </c>
      <c r="T70" s="160" t="s">
        <v>218</v>
      </c>
      <c r="U70" s="160">
        <v>0</v>
      </c>
      <c r="V70" s="160">
        <f t="shared" si="13"/>
        <v>0</v>
      </c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420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1" x14ac:dyDescent="0.2">
      <c r="A71" s="177">
        <v>49</v>
      </c>
      <c r="B71" s="178" t="s">
        <v>530</v>
      </c>
      <c r="C71" s="188" t="s">
        <v>531</v>
      </c>
      <c r="D71" s="179" t="s">
        <v>532</v>
      </c>
      <c r="E71" s="180">
        <v>2</v>
      </c>
      <c r="F71" s="181"/>
      <c r="G71" s="182">
        <f t="shared" si="7"/>
        <v>0</v>
      </c>
      <c r="H71" s="161"/>
      <c r="I71" s="160">
        <f t="shared" si="8"/>
        <v>0</v>
      </c>
      <c r="J71" s="161"/>
      <c r="K71" s="160">
        <f t="shared" si="9"/>
        <v>0</v>
      </c>
      <c r="L71" s="160">
        <v>15</v>
      </c>
      <c r="M71" s="160">
        <f t="shared" si="10"/>
        <v>0</v>
      </c>
      <c r="N71" s="160">
        <v>0</v>
      </c>
      <c r="O71" s="160">
        <f t="shared" si="11"/>
        <v>0</v>
      </c>
      <c r="P71" s="160">
        <v>0</v>
      </c>
      <c r="Q71" s="160">
        <f t="shared" si="12"/>
        <v>0</v>
      </c>
      <c r="R71" s="160"/>
      <c r="S71" s="160" t="s">
        <v>217</v>
      </c>
      <c r="T71" s="160" t="s">
        <v>218</v>
      </c>
      <c r="U71" s="160">
        <v>0</v>
      </c>
      <c r="V71" s="160">
        <f t="shared" si="13"/>
        <v>0</v>
      </c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211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77">
        <v>50</v>
      </c>
      <c r="B72" s="178" t="s">
        <v>533</v>
      </c>
      <c r="C72" s="188" t="s">
        <v>534</v>
      </c>
      <c r="D72" s="179" t="s">
        <v>532</v>
      </c>
      <c r="E72" s="180">
        <v>8</v>
      </c>
      <c r="F72" s="181"/>
      <c r="G72" s="182">
        <f t="shared" si="7"/>
        <v>0</v>
      </c>
      <c r="H72" s="161"/>
      <c r="I72" s="160">
        <f t="shared" si="8"/>
        <v>0</v>
      </c>
      <c r="J72" s="161"/>
      <c r="K72" s="160">
        <f t="shared" si="9"/>
        <v>0</v>
      </c>
      <c r="L72" s="160">
        <v>15</v>
      </c>
      <c r="M72" s="160">
        <f t="shared" si="10"/>
        <v>0</v>
      </c>
      <c r="N72" s="160">
        <v>0</v>
      </c>
      <c r="O72" s="160">
        <f t="shared" si="11"/>
        <v>0</v>
      </c>
      <c r="P72" s="160">
        <v>0</v>
      </c>
      <c r="Q72" s="160">
        <f t="shared" si="12"/>
        <v>0</v>
      </c>
      <c r="R72" s="160"/>
      <c r="S72" s="160" t="s">
        <v>217</v>
      </c>
      <c r="T72" s="160" t="s">
        <v>218</v>
      </c>
      <c r="U72" s="160">
        <v>0</v>
      </c>
      <c r="V72" s="160">
        <f t="shared" si="13"/>
        <v>0</v>
      </c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211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77">
        <v>51</v>
      </c>
      <c r="B73" s="178" t="s">
        <v>535</v>
      </c>
      <c r="C73" s="188" t="s">
        <v>536</v>
      </c>
      <c r="D73" s="179" t="s">
        <v>532</v>
      </c>
      <c r="E73" s="180">
        <v>8</v>
      </c>
      <c r="F73" s="181"/>
      <c r="G73" s="182">
        <f t="shared" si="7"/>
        <v>0</v>
      </c>
      <c r="H73" s="161"/>
      <c r="I73" s="160">
        <f t="shared" si="8"/>
        <v>0</v>
      </c>
      <c r="J73" s="161"/>
      <c r="K73" s="160">
        <f t="shared" si="9"/>
        <v>0</v>
      </c>
      <c r="L73" s="160">
        <v>15</v>
      </c>
      <c r="M73" s="160">
        <f t="shared" si="10"/>
        <v>0</v>
      </c>
      <c r="N73" s="160">
        <v>0</v>
      </c>
      <c r="O73" s="160">
        <f t="shared" si="11"/>
        <v>0</v>
      </c>
      <c r="P73" s="160">
        <v>0</v>
      </c>
      <c r="Q73" s="160">
        <f t="shared" si="12"/>
        <v>0</v>
      </c>
      <c r="R73" s="160"/>
      <c r="S73" s="160" t="s">
        <v>217</v>
      </c>
      <c r="T73" s="160" t="s">
        <v>218</v>
      </c>
      <c r="U73" s="160">
        <v>0</v>
      </c>
      <c r="V73" s="160">
        <f t="shared" si="13"/>
        <v>0</v>
      </c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211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77">
        <v>52</v>
      </c>
      <c r="B74" s="178" t="s">
        <v>537</v>
      </c>
      <c r="C74" s="188" t="s">
        <v>538</v>
      </c>
      <c r="D74" s="179" t="s">
        <v>532</v>
      </c>
      <c r="E74" s="180">
        <v>2</v>
      </c>
      <c r="F74" s="181"/>
      <c r="G74" s="182">
        <f t="shared" si="7"/>
        <v>0</v>
      </c>
      <c r="H74" s="161"/>
      <c r="I74" s="160">
        <f t="shared" si="8"/>
        <v>0</v>
      </c>
      <c r="J74" s="161"/>
      <c r="K74" s="160">
        <f t="shared" si="9"/>
        <v>0</v>
      </c>
      <c r="L74" s="160">
        <v>15</v>
      </c>
      <c r="M74" s="160">
        <f t="shared" si="10"/>
        <v>0</v>
      </c>
      <c r="N74" s="160">
        <v>0</v>
      </c>
      <c r="O74" s="160">
        <f t="shared" si="11"/>
        <v>0</v>
      </c>
      <c r="P74" s="160">
        <v>0</v>
      </c>
      <c r="Q74" s="160">
        <f t="shared" si="12"/>
        <v>0</v>
      </c>
      <c r="R74" s="160"/>
      <c r="S74" s="160" t="s">
        <v>217</v>
      </c>
      <c r="T74" s="160" t="s">
        <v>218</v>
      </c>
      <c r="U74" s="160">
        <v>0</v>
      </c>
      <c r="V74" s="160">
        <f t="shared" si="13"/>
        <v>0</v>
      </c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211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77">
        <v>53</v>
      </c>
      <c r="B75" s="178" t="s">
        <v>539</v>
      </c>
      <c r="C75" s="188" t="s">
        <v>540</v>
      </c>
      <c r="D75" s="179" t="s">
        <v>216</v>
      </c>
      <c r="E75" s="180">
        <v>1</v>
      </c>
      <c r="F75" s="181"/>
      <c r="G75" s="182">
        <f t="shared" si="7"/>
        <v>0</v>
      </c>
      <c r="H75" s="161"/>
      <c r="I75" s="160">
        <f t="shared" si="8"/>
        <v>0</v>
      </c>
      <c r="J75" s="161"/>
      <c r="K75" s="160">
        <f t="shared" si="9"/>
        <v>0</v>
      </c>
      <c r="L75" s="160">
        <v>15</v>
      </c>
      <c r="M75" s="160">
        <f t="shared" si="10"/>
        <v>0</v>
      </c>
      <c r="N75" s="160">
        <v>0</v>
      </c>
      <c r="O75" s="160">
        <f t="shared" si="11"/>
        <v>0</v>
      </c>
      <c r="P75" s="160">
        <v>0</v>
      </c>
      <c r="Q75" s="160">
        <f t="shared" si="12"/>
        <v>0</v>
      </c>
      <c r="R75" s="160"/>
      <c r="S75" s="160" t="s">
        <v>217</v>
      </c>
      <c r="T75" s="160" t="s">
        <v>218</v>
      </c>
      <c r="U75" s="160">
        <v>0</v>
      </c>
      <c r="V75" s="160">
        <f t="shared" si="13"/>
        <v>0</v>
      </c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211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77">
        <v>54</v>
      </c>
      <c r="B76" s="178" t="s">
        <v>541</v>
      </c>
      <c r="C76" s="188" t="s">
        <v>542</v>
      </c>
      <c r="D76" s="179" t="s">
        <v>216</v>
      </c>
      <c r="E76" s="180">
        <v>1</v>
      </c>
      <c r="F76" s="181"/>
      <c r="G76" s="182">
        <f t="shared" si="7"/>
        <v>0</v>
      </c>
      <c r="H76" s="161"/>
      <c r="I76" s="160">
        <f t="shared" si="8"/>
        <v>0</v>
      </c>
      <c r="J76" s="161"/>
      <c r="K76" s="160">
        <f t="shared" si="9"/>
        <v>0</v>
      </c>
      <c r="L76" s="160">
        <v>15</v>
      </c>
      <c r="M76" s="160">
        <f t="shared" si="10"/>
        <v>0</v>
      </c>
      <c r="N76" s="160">
        <v>0</v>
      </c>
      <c r="O76" s="160">
        <f t="shared" si="11"/>
        <v>0</v>
      </c>
      <c r="P76" s="160">
        <v>0</v>
      </c>
      <c r="Q76" s="160">
        <f t="shared" si="12"/>
        <v>0</v>
      </c>
      <c r="R76" s="160"/>
      <c r="S76" s="160" t="s">
        <v>217</v>
      </c>
      <c r="T76" s="160" t="s">
        <v>218</v>
      </c>
      <c r="U76" s="160">
        <v>0</v>
      </c>
      <c r="V76" s="160">
        <f t="shared" si="13"/>
        <v>0</v>
      </c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152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77">
        <v>55</v>
      </c>
      <c r="B77" s="178" t="s">
        <v>543</v>
      </c>
      <c r="C77" s="188" t="s">
        <v>544</v>
      </c>
      <c r="D77" s="179" t="s">
        <v>216</v>
      </c>
      <c r="E77" s="180">
        <v>1</v>
      </c>
      <c r="F77" s="181"/>
      <c r="G77" s="182">
        <f t="shared" si="7"/>
        <v>0</v>
      </c>
      <c r="H77" s="161"/>
      <c r="I77" s="160">
        <f t="shared" si="8"/>
        <v>0</v>
      </c>
      <c r="J77" s="161"/>
      <c r="K77" s="160">
        <f t="shared" si="9"/>
        <v>0</v>
      </c>
      <c r="L77" s="160">
        <v>15</v>
      </c>
      <c r="M77" s="160">
        <f t="shared" si="10"/>
        <v>0</v>
      </c>
      <c r="N77" s="160">
        <v>0</v>
      </c>
      <c r="O77" s="160">
        <f t="shared" si="11"/>
        <v>0</v>
      </c>
      <c r="P77" s="160">
        <v>0</v>
      </c>
      <c r="Q77" s="160">
        <f t="shared" si="12"/>
        <v>0</v>
      </c>
      <c r="R77" s="160"/>
      <c r="S77" s="160" t="s">
        <v>217</v>
      </c>
      <c r="T77" s="160" t="s">
        <v>218</v>
      </c>
      <c r="U77" s="160">
        <v>0</v>
      </c>
      <c r="V77" s="160">
        <f t="shared" si="13"/>
        <v>0</v>
      </c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152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77">
        <v>56</v>
      </c>
      <c r="B78" s="178" t="s">
        <v>545</v>
      </c>
      <c r="C78" s="188" t="s">
        <v>546</v>
      </c>
      <c r="D78" s="179" t="s">
        <v>216</v>
      </c>
      <c r="E78" s="180">
        <v>2</v>
      </c>
      <c r="F78" s="181"/>
      <c r="G78" s="182">
        <f t="shared" si="7"/>
        <v>0</v>
      </c>
      <c r="H78" s="161"/>
      <c r="I78" s="160">
        <f t="shared" si="8"/>
        <v>0</v>
      </c>
      <c r="J78" s="161"/>
      <c r="K78" s="160">
        <f t="shared" si="9"/>
        <v>0</v>
      </c>
      <c r="L78" s="160">
        <v>15</v>
      </c>
      <c r="M78" s="160">
        <f t="shared" si="10"/>
        <v>0</v>
      </c>
      <c r="N78" s="160">
        <v>0</v>
      </c>
      <c r="O78" s="160">
        <f t="shared" si="11"/>
        <v>0</v>
      </c>
      <c r="P78" s="160">
        <v>0</v>
      </c>
      <c r="Q78" s="160">
        <f t="shared" si="12"/>
        <v>0</v>
      </c>
      <c r="R78" s="160"/>
      <c r="S78" s="160" t="s">
        <v>217</v>
      </c>
      <c r="T78" s="160" t="s">
        <v>218</v>
      </c>
      <c r="U78" s="160">
        <v>0</v>
      </c>
      <c r="V78" s="160">
        <f t="shared" si="13"/>
        <v>0</v>
      </c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420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ht="22.5" outlineLevel="1" x14ac:dyDescent="0.2">
      <c r="A79" s="177">
        <v>57</v>
      </c>
      <c r="B79" s="178" t="s">
        <v>547</v>
      </c>
      <c r="C79" s="188" t="s">
        <v>548</v>
      </c>
      <c r="D79" s="179" t="s">
        <v>216</v>
      </c>
      <c r="E79" s="180">
        <v>1</v>
      </c>
      <c r="F79" s="181"/>
      <c r="G79" s="182">
        <f t="shared" si="7"/>
        <v>0</v>
      </c>
      <c r="H79" s="161"/>
      <c r="I79" s="160">
        <f t="shared" si="8"/>
        <v>0</v>
      </c>
      <c r="J79" s="161"/>
      <c r="K79" s="160">
        <f t="shared" si="9"/>
        <v>0</v>
      </c>
      <c r="L79" s="160">
        <v>15</v>
      </c>
      <c r="M79" s="160">
        <f t="shared" si="10"/>
        <v>0</v>
      </c>
      <c r="N79" s="160">
        <v>0</v>
      </c>
      <c r="O79" s="160">
        <f t="shared" si="11"/>
        <v>0</v>
      </c>
      <c r="P79" s="160">
        <v>0</v>
      </c>
      <c r="Q79" s="160">
        <f t="shared" si="12"/>
        <v>0</v>
      </c>
      <c r="R79" s="160"/>
      <c r="S79" s="160" t="s">
        <v>217</v>
      </c>
      <c r="T79" s="160" t="s">
        <v>218</v>
      </c>
      <c r="U79" s="160">
        <v>0</v>
      </c>
      <c r="V79" s="160">
        <f t="shared" si="13"/>
        <v>0</v>
      </c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152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1">
        <v>58</v>
      </c>
      <c r="B80" s="172" t="s">
        <v>549</v>
      </c>
      <c r="C80" s="186" t="s">
        <v>550</v>
      </c>
      <c r="D80" s="173" t="s">
        <v>216</v>
      </c>
      <c r="E80" s="174">
        <v>1</v>
      </c>
      <c r="F80" s="175"/>
      <c r="G80" s="176">
        <f t="shared" si="7"/>
        <v>0</v>
      </c>
      <c r="H80" s="161"/>
      <c r="I80" s="160">
        <f t="shared" si="8"/>
        <v>0</v>
      </c>
      <c r="J80" s="161"/>
      <c r="K80" s="160">
        <f t="shared" si="9"/>
        <v>0</v>
      </c>
      <c r="L80" s="160">
        <v>15</v>
      </c>
      <c r="M80" s="160">
        <f t="shared" si="10"/>
        <v>0</v>
      </c>
      <c r="N80" s="160">
        <v>0</v>
      </c>
      <c r="O80" s="160">
        <f t="shared" si="11"/>
        <v>0</v>
      </c>
      <c r="P80" s="160">
        <v>0</v>
      </c>
      <c r="Q80" s="160">
        <f t="shared" si="12"/>
        <v>0</v>
      </c>
      <c r="R80" s="160"/>
      <c r="S80" s="160" t="s">
        <v>217</v>
      </c>
      <c r="T80" s="160" t="s">
        <v>218</v>
      </c>
      <c r="U80" s="160">
        <v>0</v>
      </c>
      <c r="V80" s="160">
        <f t="shared" si="13"/>
        <v>0</v>
      </c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152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33" x14ac:dyDescent="0.2">
      <c r="A81" s="5"/>
      <c r="B81" s="6"/>
      <c r="C81" s="190"/>
      <c r="D81" s="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AE81">
        <v>15</v>
      </c>
      <c r="AF81">
        <v>21</v>
      </c>
    </row>
    <row r="82" spans="1:33" x14ac:dyDescent="0.2">
      <c r="A82" s="153"/>
      <c r="B82" s="154" t="s">
        <v>31</v>
      </c>
      <c r="C82" s="191"/>
      <c r="D82" s="155"/>
      <c r="E82" s="156"/>
      <c r="F82" s="156"/>
      <c r="G82" s="184">
        <f>G8+G35+G40+G48+G53</f>
        <v>0</v>
      </c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AE82">
        <f>SUMIF(L7:L80,AE81,G7:G80)</f>
        <v>0</v>
      </c>
      <c r="AF82">
        <f>SUMIF(L7:L80,AF81,G7:G80)</f>
        <v>0</v>
      </c>
      <c r="AG82" t="s">
        <v>427</v>
      </c>
    </row>
    <row r="83" spans="1:33" x14ac:dyDescent="0.2">
      <c r="A83" s="5"/>
      <c r="B83" s="6"/>
      <c r="C83" s="190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33" x14ac:dyDescent="0.2">
      <c r="A84" s="5"/>
      <c r="B84" s="6"/>
      <c r="C84" s="190"/>
      <c r="D84" s="8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33" x14ac:dyDescent="0.2">
      <c r="A85" s="250" t="s">
        <v>428</v>
      </c>
      <c r="B85" s="250"/>
      <c r="C85" s="251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33" x14ac:dyDescent="0.2">
      <c r="A86" s="252"/>
      <c r="B86" s="253"/>
      <c r="C86" s="254"/>
      <c r="D86" s="253"/>
      <c r="E86" s="253"/>
      <c r="F86" s="253"/>
      <c r="G86" s="25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AG86" t="s">
        <v>429</v>
      </c>
    </row>
    <row r="87" spans="1:33" x14ac:dyDescent="0.2">
      <c r="A87" s="256"/>
      <c r="B87" s="257"/>
      <c r="C87" s="258"/>
      <c r="D87" s="257"/>
      <c r="E87" s="257"/>
      <c r="F87" s="257"/>
      <c r="G87" s="259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33" x14ac:dyDescent="0.2">
      <c r="A88" s="256"/>
      <c r="B88" s="257"/>
      <c r="C88" s="258"/>
      <c r="D88" s="257"/>
      <c r="E88" s="257"/>
      <c r="F88" s="257"/>
      <c r="G88" s="259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33" x14ac:dyDescent="0.2">
      <c r="A89" s="256"/>
      <c r="B89" s="257"/>
      <c r="C89" s="258"/>
      <c r="D89" s="257"/>
      <c r="E89" s="257"/>
      <c r="F89" s="257"/>
      <c r="G89" s="259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33" x14ac:dyDescent="0.2">
      <c r="A90" s="260"/>
      <c r="B90" s="261"/>
      <c r="C90" s="262"/>
      <c r="D90" s="261"/>
      <c r="E90" s="261"/>
      <c r="F90" s="261"/>
      <c r="G90" s="263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33" x14ac:dyDescent="0.2">
      <c r="A91" s="5"/>
      <c r="B91" s="6"/>
      <c r="C91" s="190"/>
      <c r="D91" s="8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33" x14ac:dyDescent="0.2">
      <c r="C92" s="192"/>
      <c r="D92" s="141"/>
      <c r="AG92" t="s">
        <v>430</v>
      </c>
    </row>
    <row r="93" spans="1:33" x14ac:dyDescent="0.2">
      <c r="D93" s="141"/>
    </row>
    <row r="94" spans="1:33" x14ac:dyDescent="0.2">
      <c r="D94" s="141"/>
    </row>
    <row r="95" spans="1:33" x14ac:dyDescent="0.2">
      <c r="D95" s="141"/>
    </row>
    <row r="96" spans="1:33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mgTrEWzztFzPskYmS3ek0EpN13jxFNt/2xTd4qZ168j6hta+P/aQ4ciuwcrypmsrUO2pXnoFZVFFv2A1MvfbNg==" saltValue="J2jzBFXqkJlUKWSWana2YA==" spinCount="100000" sheet="1" objects="1" scenarios="1"/>
  <mergeCells count="16">
    <mergeCell ref="A85:C85"/>
    <mergeCell ref="A86:G90"/>
    <mergeCell ref="C11:G11"/>
    <mergeCell ref="C16:G16"/>
    <mergeCell ref="C18:G18"/>
    <mergeCell ref="C20:G20"/>
    <mergeCell ref="C33:G33"/>
    <mergeCell ref="A1:G1"/>
    <mergeCell ref="C2:G2"/>
    <mergeCell ref="C3:G3"/>
    <mergeCell ref="C4:G4"/>
    <mergeCell ref="C22:G22"/>
    <mergeCell ref="C24:G24"/>
    <mergeCell ref="C26:G26"/>
    <mergeCell ref="C29:G29"/>
    <mergeCell ref="C31:G31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</v>
      </c>
      <c r="B1" s="243"/>
      <c r="C1" s="243"/>
      <c r="D1" s="243"/>
      <c r="E1" s="243"/>
      <c r="F1" s="243"/>
      <c r="G1" s="243"/>
      <c r="AG1" t="s">
        <v>121</v>
      </c>
    </row>
    <row r="2" spans="1:60" ht="25.15" customHeight="1" x14ac:dyDescent="0.2">
      <c r="A2" s="142" t="s">
        <v>8</v>
      </c>
      <c r="B2" s="74" t="s">
        <v>43</v>
      </c>
      <c r="C2" s="244" t="s">
        <v>44</v>
      </c>
      <c r="D2" s="245"/>
      <c r="E2" s="245"/>
      <c r="F2" s="245"/>
      <c r="G2" s="246"/>
      <c r="AG2" t="s">
        <v>122</v>
      </c>
    </row>
    <row r="3" spans="1:60" ht="25.15" customHeight="1" x14ac:dyDescent="0.2">
      <c r="A3" s="142" t="s">
        <v>9</v>
      </c>
      <c r="B3" s="74" t="s">
        <v>52</v>
      </c>
      <c r="C3" s="244" t="s">
        <v>53</v>
      </c>
      <c r="D3" s="245"/>
      <c r="E3" s="245"/>
      <c r="F3" s="245"/>
      <c r="G3" s="246"/>
      <c r="AC3" s="89" t="s">
        <v>122</v>
      </c>
      <c r="AG3" t="s">
        <v>123</v>
      </c>
    </row>
    <row r="4" spans="1:60" ht="25.15" customHeight="1" x14ac:dyDescent="0.2">
      <c r="A4" s="143" t="s">
        <v>10</v>
      </c>
      <c r="B4" s="144" t="s">
        <v>57</v>
      </c>
      <c r="C4" s="247" t="s">
        <v>58</v>
      </c>
      <c r="D4" s="248"/>
      <c r="E4" s="248"/>
      <c r="F4" s="248"/>
      <c r="G4" s="249"/>
      <c r="AG4" t="s">
        <v>124</v>
      </c>
    </row>
    <row r="5" spans="1:60" x14ac:dyDescent="0.2">
      <c r="D5" s="141"/>
    </row>
    <row r="6" spans="1:60" ht="38.25" x14ac:dyDescent="0.2">
      <c r="A6" s="146" t="s">
        <v>125</v>
      </c>
      <c r="B6" s="148" t="s">
        <v>126</v>
      </c>
      <c r="C6" s="148" t="s">
        <v>127</v>
      </c>
      <c r="D6" s="147" t="s">
        <v>128</v>
      </c>
      <c r="E6" s="146" t="s">
        <v>129</v>
      </c>
      <c r="F6" s="145" t="s">
        <v>130</v>
      </c>
      <c r="G6" s="146" t="s">
        <v>31</v>
      </c>
      <c r="H6" s="149" t="s">
        <v>32</v>
      </c>
      <c r="I6" s="149" t="s">
        <v>131</v>
      </c>
      <c r="J6" s="149" t="s">
        <v>33</v>
      </c>
      <c r="K6" s="149" t="s">
        <v>132</v>
      </c>
      <c r="L6" s="149" t="s">
        <v>133</v>
      </c>
      <c r="M6" s="149" t="s">
        <v>134</v>
      </c>
      <c r="N6" s="149" t="s">
        <v>135</v>
      </c>
      <c r="O6" s="149" t="s">
        <v>136</v>
      </c>
      <c r="P6" s="149" t="s">
        <v>137</v>
      </c>
      <c r="Q6" s="149" t="s">
        <v>138</v>
      </c>
      <c r="R6" s="149" t="s">
        <v>139</v>
      </c>
      <c r="S6" s="149" t="s">
        <v>140</v>
      </c>
      <c r="T6" s="149" t="s">
        <v>141</v>
      </c>
      <c r="U6" s="149" t="s">
        <v>142</v>
      </c>
      <c r="V6" s="149" t="s">
        <v>143</v>
      </c>
      <c r="W6" s="149" t="s">
        <v>144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5" t="s">
        <v>145</v>
      </c>
      <c r="B8" s="166" t="s">
        <v>92</v>
      </c>
      <c r="C8" s="185" t="s">
        <v>93</v>
      </c>
      <c r="D8" s="167"/>
      <c r="E8" s="168"/>
      <c r="F8" s="169"/>
      <c r="G8" s="170">
        <f>SUMIF(AG9:AG15,"&lt;&gt;NOR",G9:G15)</f>
        <v>0</v>
      </c>
      <c r="H8" s="164"/>
      <c r="I8" s="164">
        <f>SUM(I9:I15)</f>
        <v>0</v>
      </c>
      <c r="J8" s="164"/>
      <c r="K8" s="164">
        <f>SUM(K9:K15)</f>
        <v>0</v>
      </c>
      <c r="L8" s="164"/>
      <c r="M8" s="164">
        <f>SUM(M9:M15)</f>
        <v>0</v>
      </c>
      <c r="N8" s="164"/>
      <c r="O8" s="164">
        <f>SUM(O9:O15)</f>
        <v>0</v>
      </c>
      <c r="P8" s="164"/>
      <c r="Q8" s="164">
        <f>SUM(Q9:Q15)</f>
        <v>0</v>
      </c>
      <c r="R8" s="164"/>
      <c r="S8" s="164"/>
      <c r="T8" s="164"/>
      <c r="U8" s="164"/>
      <c r="V8" s="164">
        <f>SUM(V9:V15)</f>
        <v>3.83</v>
      </c>
      <c r="W8" s="164"/>
      <c r="AG8" t="s">
        <v>146</v>
      </c>
    </row>
    <row r="9" spans="1:60" outlineLevel="1" x14ac:dyDescent="0.2">
      <c r="A9" s="177">
        <v>1</v>
      </c>
      <c r="B9" s="178" t="s">
        <v>551</v>
      </c>
      <c r="C9" s="188" t="s">
        <v>552</v>
      </c>
      <c r="D9" s="179" t="s">
        <v>160</v>
      </c>
      <c r="E9" s="180">
        <v>5</v>
      </c>
      <c r="F9" s="181"/>
      <c r="G9" s="182">
        <f t="shared" ref="G9:G15" si="0">ROUND(E9*F9,2)</f>
        <v>0</v>
      </c>
      <c r="H9" s="161"/>
      <c r="I9" s="160">
        <f t="shared" ref="I9:I15" si="1">ROUND(E9*H9,2)</f>
        <v>0</v>
      </c>
      <c r="J9" s="161"/>
      <c r="K9" s="160">
        <f t="shared" ref="K9:K15" si="2">ROUND(E9*J9,2)</f>
        <v>0</v>
      </c>
      <c r="L9" s="160">
        <v>15</v>
      </c>
      <c r="M9" s="160">
        <f t="shared" ref="M9:M15" si="3">G9*(1+L9/100)</f>
        <v>0</v>
      </c>
      <c r="N9" s="160">
        <v>4.7000000000000004E-4</v>
      </c>
      <c r="O9" s="160">
        <f t="shared" ref="O9:O15" si="4">ROUND(E9*N9,2)</f>
        <v>0</v>
      </c>
      <c r="P9" s="160">
        <v>0</v>
      </c>
      <c r="Q9" s="160">
        <f t="shared" ref="Q9:Q15" si="5">ROUND(E9*P9,2)</f>
        <v>0</v>
      </c>
      <c r="R9" s="160"/>
      <c r="S9" s="160" t="s">
        <v>150</v>
      </c>
      <c r="T9" s="160" t="s">
        <v>151</v>
      </c>
      <c r="U9" s="160">
        <v>0.35900000000000004</v>
      </c>
      <c r="V9" s="160">
        <f t="shared" ref="V9:V15" si="6">ROUND(E9*U9,2)</f>
        <v>1.8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293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7">
        <v>2</v>
      </c>
      <c r="B10" s="178" t="s">
        <v>553</v>
      </c>
      <c r="C10" s="188" t="s">
        <v>554</v>
      </c>
      <c r="D10" s="179" t="s">
        <v>160</v>
      </c>
      <c r="E10" s="180">
        <v>4.5</v>
      </c>
      <c r="F10" s="181"/>
      <c r="G10" s="182">
        <f t="shared" si="0"/>
        <v>0</v>
      </c>
      <c r="H10" s="161"/>
      <c r="I10" s="160">
        <f t="shared" si="1"/>
        <v>0</v>
      </c>
      <c r="J10" s="161"/>
      <c r="K10" s="160">
        <f t="shared" si="2"/>
        <v>0</v>
      </c>
      <c r="L10" s="160">
        <v>15</v>
      </c>
      <c r="M10" s="160">
        <f t="shared" si="3"/>
        <v>0</v>
      </c>
      <c r="N10" s="160">
        <v>7.000000000000001E-4</v>
      </c>
      <c r="O10" s="160">
        <f t="shared" si="4"/>
        <v>0</v>
      </c>
      <c r="P10" s="160">
        <v>0</v>
      </c>
      <c r="Q10" s="160">
        <f t="shared" si="5"/>
        <v>0</v>
      </c>
      <c r="R10" s="160"/>
      <c r="S10" s="160" t="s">
        <v>150</v>
      </c>
      <c r="T10" s="160" t="s">
        <v>151</v>
      </c>
      <c r="U10" s="160">
        <v>0.45200000000000001</v>
      </c>
      <c r="V10" s="160">
        <f t="shared" si="6"/>
        <v>2.0299999999999998</v>
      </c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152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7">
        <v>3</v>
      </c>
      <c r="B11" s="178" t="s">
        <v>555</v>
      </c>
      <c r="C11" s="188" t="s">
        <v>556</v>
      </c>
      <c r="D11" s="179" t="s">
        <v>160</v>
      </c>
      <c r="E11" s="180">
        <v>1</v>
      </c>
      <c r="F11" s="181"/>
      <c r="G11" s="182">
        <f t="shared" si="0"/>
        <v>0</v>
      </c>
      <c r="H11" s="161"/>
      <c r="I11" s="160">
        <f t="shared" si="1"/>
        <v>0</v>
      </c>
      <c r="J11" s="161"/>
      <c r="K11" s="160">
        <f t="shared" si="2"/>
        <v>0</v>
      </c>
      <c r="L11" s="160">
        <v>15</v>
      </c>
      <c r="M11" s="160">
        <f t="shared" si="3"/>
        <v>0</v>
      </c>
      <c r="N11" s="160">
        <v>0</v>
      </c>
      <c r="O11" s="160">
        <f t="shared" si="4"/>
        <v>0</v>
      </c>
      <c r="P11" s="160">
        <v>0</v>
      </c>
      <c r="Q11" s="160">
        <f t="shared" si="5"/>
        <v>0</v>
      </c>
      <c r="R11" s="160"/>
      <c r="S11" s="160" t="s">
        <v>217</v>
      </c>
      <c r="T11" s="160" t="s">
        <v>218</v>
      </c>
      <c r="U11" s="160">
        <v>0</v>
      </c>
      <c r="V11" s="160">
        <f t="shared" si="6"/>
        <v>0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293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7">
        <v>4</v>
      </c>
      <c r="B12" s="178" t="s">
        <v>557</v>
      </c>
      <c r="C12" s="188" t="s">
        <v>558</v>
      </c>
      <c r="D12" s="179" t="s">
        <v>208</v>
      </c>
      <c r="E12" s="180">
        <v>1</v>
      </c>
      <c r="F12" s="181"/>
      <c r="G12" s="182">
        <f t="shared" si="0"/>
        <v>0</v>
      </c>
      <c r="H12" s="161"/>
      <c r="I12" s="160">
        <f t="shared" si="1"/>
        <v>0</v>
      </c>
      <c r="J12" s="161"/>
      <c r="K12" s="160">
        <f t="shared" si="2"/>
        <v>0</v>
      </c>
      <c r="L12" s="160">
        <v>15</v>
      </c>
      <c r="M12" s="160">
        <f t="shared" si="3"/>
        <v>0</v>
      </c>
      <c r="N12" s="160">
        <v>0</v>
      </c>
      <c r="O12" s="160">
        <f t="shared" si="4"/>
        <v>0</v>
      </c>
      <c r="P12" s="160">
        <v>0</v>
      </c>
      <c r="Q12" s="160">
        <f t="shared" si="5"/>
        <v>0</v>
      </c>
      <c r="R12" s="160"/>
      <c r="S12" s="160" t="s">
        <v>217</v>
      </c>
      <c r="T12" s="160" t="s">
        <v>218</v>
      </c>
      <c r="U12" s="160">
        <v>0</v>
      </c>
      <c r="V12" s="160">
        <f t="shared" si="6"/>
        <v>0</v>
      </c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293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7">
        <v>5</v>
      </c>
      <c r="B13" s="178" t="s">
        <v>559</v>
      </c>
      <c r="C13" s="188" t="s">
        <v>560</v>
      </c>
      <c r="D13" s="179" t="s">
        <v>208</v>
      </c>
      <c r="E13" s="180">
        <v>3</v>
      </c>
      <c r="F13" s="181"/>
      <c r="G13" s="182">
        <f t="shared" si="0"/>
        <v>0</v>
      </c>
      <c r="H13" s="161"/>
      <c r="I13" s="160">
        <f t="shared" si="1"/>
        <v>0</v>
      </c>
      <c r="J13" s="161"/>
      <c r="K13" s="160">
        <f t="shared" si="2"/>
        <v>0</v>
      </c>
      <c r="L13" s="160">
        <v>15</v>
      </c>
      <c r="M13" s="160">
        <f t="shared" si="3"/>
        <v>0</v>
      </c>
      <c r="N13" s="160">
        <v>0</v>
      </c>
      <c r="O13" s="160">
        <f t="shared" si="4"/>
        <v>0</v>
      </c>
      <c r="P13" s="160">
        <v>0</v>
      </c>
      <c r="Q13" s="160">
        <f t="shared" si="5"/>
        <v>0</v>
      </c>
      <c r="R13" s="160"/>
      <c r="S13" s="160" t="s">
        <v>217</v>
      </c>
      <c r="T13" s="160" t="s">
        <v>218</v>
      </c>
      <c r="U13" s="160">
        <v>0</v>
      </c>
      <c r="V13" s="160">
        <f t="shared" si="6"/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293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1">
        <v>6</v>
      </c>
      <c r="B14" s="172" t="s">
        <v>561</v>
      </c>
      <c r="C14" s="186" t="s">
        <v>562</v>
      </c>
      <c r="D14" s="173" t="s">
        <v>208</v>
      </c>
      <c r="E14" s="174">
        <v>1</v>
      </c>
      <c r="F14" s="175"/>
      <c r="G14" s="176">
        <f t="shared" si="0"/>
        <v>0</v>
      </c>
      <c r="H14" s="161"/>
      <c r="I14" s="160">
        <f t="shared" si="1"/>
        <v>0</v>
      </c>
      <c r="J14" s="161"/>
      <c r="K14" s="160">
        <f t="shared" si="2"/>
        <v>0</v>
      </c>
      <c r="L14" s="160">
        <v>15</v>
      </c>
      <c r="M14" s="160">
        <f t="shared" si="3"/>
        <v>0</v>
      </c>
      <c r="N14" s="160">
        <v>0</v>
      </c>
      <c r="O14" s="160">
        <f t="shared" si="4"/>
        <v>0</v>
      </c>
      <c r="P14" s="160">
        <v>0</v>
      </c>
      <c r="Q14" s="160">
        <f t="shared" si="5"/>
        <v>0</v>
      </c>
      <c r="R14" s="160"/>
      <c r="S14" s="160" t="s">
        <v>217</v>
      </c>
      <c r="T14" s="160" t="s">
        <v>218</v>
      </c>
      <c r="U14" s="160">
        <v>0</v>
      </c>
      <c r="V14" s="160">
        <f t="shared" si="6"/>
        <v>0</v>
      </c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293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>
        <v>7</v>
      </c>
      <c r="B15" s="158" t="s">
        <v>563</v>
      </c>
      <c r="C15" s="189" t="s">
        <v>564</v>
      </c>
      <c r="D15" s="159" t="s">
        <v>0</v>
      </c>
      <c r="E15" s="183"/>
      <c r="F15" s="161"/>
      <c r="G15" s="160">
        <f t="shared" si="0"/>
        <v>0</v>
      </c>
      <c r="H15" s="161"/>
      <c r="I15" s="160">
        <f t="shared" si="1"/>
        <v>0</v>
      </c>
      <c r="J15" s="161"/>
      <c r="K15" s="160">
        <f t="shared" si="2"/>
        <v>0</v>
      </c>
      <c r="L15" s="160">
        <v>15</v>
      </c>
      <c r="M15" s="160">
        <f t="shared" si="3"/>
        <v>0</v>
      </c>
      <c r="N15" s="160">
        <v>0</v>
      </c>
      <c r="O15" s="160">
        <f t="shared" si="4"/>
        <v>0</v>
      </c>
      <c r="P15" s="160">
        <v>0</v>
      </c>
      <c r="Q15" s="160">
        <f t="shared" si="5"/>
        <v>0</v>
      </c>
      <c r="R15" s="160"/>
      <c r="S15" s="160" t="s">
        <v>150</v>
      </c>
      <c r="T15" s="160" t="s">
        <v>151</v>
      </c>
      <c r="U15" s="160">
        <v>0</v>
      </c>
      <c r="V15" s="160">
        <f t="shared" si="6"/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274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165" t="s">
        <v>145</v>
      </c>
      <c r="B16" s="166" t="s">
        <v>94</v>
      </c>
      <c r="C16" s="185" t="s">
        <v>95</v>
      </c>
      <c r="D16" s="167"/>
      <c r="E16" s="168"/>
      <c r="F16" s="169"/>
      <c r="G16" s="170">
        <f>SUMIF(AG17:AG28,"&lt;&gt;NOR",G17:G28)</f>
        <v>0</v>
      </c>
      <c r="H16" s="164"/>
      <c r="I16" s="164">
        <f>SUM(I17:I28)</f>
        <v>0</v>
      </c>
      <c r="J16" s="164"/>
      <c r="K16" s="164">
        <f>SUM(K17:K28)</f>
        <v>0</v>
      </c>
      <c r="L16" s="164"/>
      <c r="M16" s="164">
        <f>SUM(M17:M28)</f>
        <v>0</v>
      </c>
      <c r="N16" s="164"/>
      <c r="O16" s="164">
        <f>SUM(O17:O28)</f>
        <v>0.03</v>
      </c>
      <c r="P16" s="164"/>
      <c r="Q16" s="164">
        <f>SUM(Q17:Q28)</f>
        <v>0</v>
      </c>
      <c r="R16" s="164"/>
      <c r="S16" s="164"/>
      <c r="T16" s="164"/>
      <c r="U16" s="164"/>
      <c r="V16" s="164">
        <f>SUM(V17:V28)</f>
        <v>3.85</v>
      </c>
      <c r="W16" s="164"/>
      <c r="AG16" t="s">
        <v>146</v>
      </c>
    </row>
    <row r="17" spans="1:60" outlineLevel="1" x14ac:dyDescent="0.2">
      <c r="A17" s="177">
        <v>8</v>
      </c>
      <c r="B17" s="178" t="s">
        <v>565</v>
      </c>
      <c r="C17" s="188" t="s">
        <v>566</v>
      </c>
      <c r="D17" s="179" t="s">
        <v>160</v>
      </c>
      <c r="E17" s="180">
        <v>12</v>
      </c>
      <c r="F17" s="181"/>
      <c r="G17" s="182">
        <f t="shared" ref="G17:G28" si="7">ROUND(E17*F17,2)</f>
        <v>0</v>
      </c>
      <c r="H17" s="161"/>
      <c r="I17" s="160">
        <f t="shared" ref="I17:I28" si="8">ROUND(E17*H17,2)</f>
        <v>0</v>
      </c>
      <c r="J17" s="161"/>
      <c r="K17" s="160">
        <f t="shared" ref="K17:K28" si="9">ROUND(E17*J17,2)</f>
        <v>0</v>
      </c>
      <c r="L17" s="160">
        <v>15</v>
      </c>
      <c r="M17" s="160">
        <f t="shared" ref="M17:M28" si="10">G17*(1+L17/100)</f>
        <v>0</v>
      </c>
      <c r="N17" s="160">
        <v>0</v>
      </c>
      <c r="O17" s="160">
        <f t="shared" ref="O17:O28" si="11">ROUND(E17*N17,2)</f>
        <v>0</v>
      </c>
      <c r="P17" s="160">
        <v>0</v>
      </c>
      <c r="Q17" s="160">
        <f t="shared" ref="Q17:Q28" si="12">ROUND(E17*P17,2)</f>
        <v>0</v>
      </c>
      <c r="R17" s="160"/>
      <c r="S17" s="160" t="s">
        <v>217</v>
      </c>
      <c r="T17" s="160" t="s">
        <v>218</v>
      </c>
      <c r="U17" s="160">
        <v>0</v>
      </c>
      <c r="V17" s="160">
        <f t="shared" ref="V17:V28" si="13">ROUND(E17*U17,2)</f>
        <v>0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293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1" x14ac:dyDescent="0.2">
      <c r="A18" s="177">
        <v>9</v>
      </c>
      <c r="B18" s="178" t="s">
        <v>567</v>
      </c>
      <c r="C18" s="188" t="s">
        <v>568</v>
      </c>
      <c r="D18" s="179" t="s">
        <v>160</v>
      </c>
      <c r="E18" s="180">
        <v>12</v>
      </c>
      <c r="F18" s="181"/>
      <c r="G18" s="182">
        <f t="shared" si="7"/>
        <v>0</v>
      </c>
      <c r="H18" s="161"/>
      <c r="I18" s="160">
        <f t="shared" si="8"/>
        <v>0</v>
      </c>
      <c r="J18" s="161"/>
      <c r="K18" s="160">
        <f t="shared" si="9"/>
        <v>0</v>
      </c>
      <c r="L18" s="160">
        <v>15</v>
      </c>
      <c r="M18" s="160">
        <f t="shared" si="10"/>
        <v>0</v>
      </c>
      <c r="N18" s="160">
        <v>0</v>
      </c>
      <c r="O18" s="160">
        <f t="shared" si="11"/>
        <v>0</v>
      </c>
      <c r="P18" s="160">
        <v>0</v>
      </c>
      <c r="Q18" s="160">
        <f t="shared" si="12"/>
        <v>0</v>
      </c>
      <c r="R18" s="160"/>
      <c r="S18" s="160" t="s">
        <v>217</v>
      </c>
      <c r="T18" s="160" t="s">
        <v>218</v>
      </c>
      <c r="U18" s="160">
        <v>0</v>
      </c>
      <c r="V18" s="160">
        <f t="shared" si="13"/>
        <v>0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293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7">
        <v>10</v>
      </c>
      <c r="B19" s="178" t="s">
        <v>569</v>
      </c>
      <c r="C19" s="188" t="s">
        <v>570</v>
      </c>
      <c r="D19" s="179" t="s">
        <v>208</v>
      </c>
      <c r="E19" s="180">
        <v>6</v>
      </c>
      <c r="F19" s="181"/>
      <c r="G19" s="182">
        <f t="shared" si="7"/>
        <v>0</v>
      </c>
      <c r="H19" s="161"/>
      <c r="I19" s="160">
        <f t="shared" si="8"/>
        <v>0</v>
      </c>
      <c r="J19" s="161"/>
      <c r="K19" s="160">
        <f t="shared" si="9"/>
        <v>0</v>
      </c>
      <c r="L19" s="160">
        <v>15</v>
      </c>
      <c r="M19" s="160">
        <f t="shared" si="10"/>
        <v>0</v>
      </c>
      <c r="N19" s="160">
        <v>0</v>
      </c>
      <c r="O19" s="160">
        <f t="shared" si="11"/>
        <v>0</v>
      </c>
      <c r="P19" s="160">
        <v>0</v>
      </c>
      <c r="Q19" s="160">
        <f t="shared" si="12"/>
        <v>0</v>
      </c>
      <c r="R19" s="160"/>
      <c r="S19" s="160" t="s">
        <v>217</v>
      </c>
      <c r="T19" s="160" t="s">
        <v>218</v>
      </c>
      <c r="U19" s="160">
        <v>0</v>
      </c>
      <c r="V19" s="160">
        <f t="shared" si="13"/>
        <v>0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293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7">
        <v>11</v>
      </c>
      <c r="B20" s="178" t="s">
        <v>571</v>
      </c>
      <c r="C20" s="188" t="s">
        <v>572</v>
      </c>
      <c r="D20" s="179" t="s">
        <v>208</v>
      </c>
      <c r="E20" s="180">
        <v>2</v>
      </c>
      <c r="F20" s="181"/>
      <c r="G20" s="182">
        <f t="shared" si="7"/>
        <v>0</v>
      </c>
      <c r="H20" s="161"/>
      <c r="I20" s="160">
        <f t="shared" si="8"/>
        <v>0</v>
      </c>
      <c r="J20" s="161"/>
      <c r="K20" s="160">
        <f t="shared" si="9"/>
        <v>0</v>
      </c>
      <c r="L20" s="160">
        <v>15</v>
      </c>
      <c r="M20" s="160">
        <f t="shared" si="10"/>
        <v>0</v>
      </c>
      <c r="N20" s="160">
        <v>0</v>
      </c>
      <c r="O20" s="160">
        <f t="shared" si="11"/>
        <v>0</v>
      </c>
      <c r="P20" s="160">
        <v>0</v>
      </c>
      <c r="Q20" s="160">
        <f t="shared" si="12"/>
        <v>0</v>
      </c>
      <c r="R20" s="160"/>
      <c r="S20" s="160" t="s">
        <v>150</v>
      </c>
      <c r="T20" s="160" t="s">
        <v>573</v>
      </c>
      <c r="U20" s="160">
        <v>0.42500000000000004</v>
      </c>
      <c r="V20" s="160">
        <f t="shared" si="13"/>
        <v>0.85</v>
      </c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152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7">
        <v>12</v>
      </c>
      <c r="B21" s="178" t="s">
        <v>574</v>
      </c>
      <c r="C21" s="188" t="s">
        <v>575</v>
      </c>
      <c r="D21" s="179" t="s">
        <v>208</v>
      </c>
      <c r="E21" s="180">
        <v>1</v>
      </c>
      <c r="F21" s="181"/>
      <c r="G21" s="182">
        <f t="shared" si="7"/>
        <v>0</v>
      </c>
      <c r="H21" s="161"/>
      <c r="I21" s="160">
        <f t="shared" si="8"/>
        <v>0</v>
      </c>
      <c r="J21" s="161"/>
      <c r="K21" s="160">
        <f t="shared" si="9"/>
        <v>0</v>
      </c>
      <c r="L21" s="160">
        <v>15</v>
      </c>
      <c r="M21" s="160">
        <f t="shared" si="10"/>
        <v>0</v>
      </c>
      <c r="N21" s="160">
        <v>0</v>
      </c>
      <c r="O21" s="160">
        <f t="shared" si="11"/>
        <v>0</v>
      </c>
      <c r="P21" s="160">
        <v>0</v>
      </c>
      <c r="Q21" s="160">
        <f t="shared" si="12"/>
        <v>0</v>
      </c>
      <c r="R21" s="160"/>
      <c r="S21" s="160" t="s">
        <v>217</v>
      </c>
      <c r="T21" s="160" t="s">
        <v>218</v>
      </c>
      <c r="U21" s="160">
        <v>0</v>
      </c>
      <c r="V21" s="160">
        <f t="shared" si="13"/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293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7">
        <v>13</v>
      </c>
      <c r="B22" s="178" t="s">
        <v>576</v>
      </c>
      <c r="C22" s="188" t="s">
        <v>577</v>
      </c>
      <c r="D22" s="179" t="s">
        <v>208</v>
      </c>
      <c r="E22" s="180">
        <v>6</v>
      </c>
      <c r="F22" s="181"/>
      <c r="G22" s="182">
        <f t="shared" si="7"/>
        <v>0</v>
      </c>
      <c r="H22" s="161"/>
      <c r="I22" s="160">
        <f t="shared" si="8"/>
        <v>0</v>
      </c>
      <c r="J22" s="161"/>
      <c r="K22" s="160">
        <f t="shared" si="9"/>
        <v>0</v>
      </c>
      <c r="L22" s="160">
        <v>15</v>
      </c>
      <c r="M22" s="160">
        <f t="shared" si="10"/>
        <v>0</v>
      </c>
      <c r="N22" s="160">
        <v>0</v>
      </c>
      <c r="O22" s="160">
        <f t="shared" si="11"/>
        <v>0</v>
      </c>
      <c r="P22" s="160">
        <v>0</v>
      </c>
      <c r="Q22" s="160">
        <f t="shared" si="12"/>
        <v>0</v>
      </c>
      <c r="R22" s="160"/>
      <c r="S22" s="160" t="s">
        <v>217</v>
      </c>
      <c r="T22" s="160" t="s">
        <v>218</v>
      </c>
      <c r="U22" s="160">
        <v>0</v>
      </c>
      <c r="V22" s="160">
        <f t="shared" si="13"/>
        <v>0</v>
      </c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293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7">
        <v>14</v>
      </c>
      <c r="B23" s="178" t="s">
        <v>578</v>
      </c>
      <c r="C23" s="188" t="s">
        <v>579</v>
      </c>
      <c r="D23" s="179" t="s">
        <v>216</v>
      </c>
      <c r="E23" s="180">
        <v>2</v>
      </c>
      <c r="F23" s="181"/>
      <c r="G23" s="182">
        <f t="shared" si="7"/>
        <v>0</v>
      </c>
      <c r="H23" s="161"/>
      <c r="I23" s="160">
        <f t="shared" si="8"/>
        <v>0</v>
      </c>
      <c r="J23" s="161"/>
      <c r="K23" s="160">
        <f t="shared" si="9"/>
        <v>0</v>
      </c>
      <c r="L23" s="160">
        <v>15</v>
      </c>
      <c r="M23" s="160">
        <f t="shared" si="10"/>
        <v>0</v>
      </c>
      <c r="N23" s="160">
        <v>1.1640000000000001E-2</v>
      </c>
      <c r="O23" s="160">
        <f t="shared" si="11"/>
        <v>0.02</v>
      </c>
      <c r="P23" s="160">
        <v>0</v>
      </c>
      <c r="Q23" s="160">
        <f t="shared" si="12"/>
        <v>0</v>
      </c>
      <c r="R23" s="160"/>
      <c r="S23" s="160" t="s">
        <v>217</v>
      </c>
      <c r="T23" s="160" t="s">
        <v>573</v>
      </c>
      <c r="U23" s="160">
        <v>1.2910000000000001</v>
      </c>
      <c r="V23" s="160">
        <f t="shared" si="13"/>
        <v>2.58</v>
      </c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152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7">
        <v>15</v>
      </c>
      <c r="B24" s="178" t="s">
        <v>580</v>
      </c>
      <c r="C24" s="188" t="s">
        <v>581</v>
      </c>
      <c r="D24" s="179" t="s">
        <v>208</v>
      </c>
      <c r="E24" s="180">
        <v>1</v>
      </c>
      <c r="F24" s="181"/>
      <c r="G24" s="182">
        <f t="shared" si="7"/>
        <v>0</v>
      </c>
      <c r="H24" s="161"/>
      <c r="I24" s="160">
        <f t="shared" si="8"/>
        <v>0</v>
      </c>
      <c r="J24" s="161"/>
      <c r="K24" s="160">
        <f t="shared" si="9"/>
        <v>0</v>
      </c>
      <c r="L24" s="160">
        <v>15</v>
      </c>
      <c r="M24" s="160">
        <f t="shared" si="10"/>
        <v>0</v>
      </c>
      <c r="N24" s="160">
        <v>0</v>
      </c>
      <c r="O24" s="160">
        <f t="shared" si="11"/>
        <v>0</v>
      </c>
      <c r="P24" s="160">
        <v>0</v>
      </c>
      <c r="Q24" s="160">
        <f t="shared" si="12"/>
        <v>0</v>
      </c>
      <c r="R24" s="160"/>
      <c r="S24" s="160" t="s">
        <v>217</v>
      </c>
      <c r="T24" s="160" t="s">
        <v>218</v>
      </c>
      <c r="U24" s="160">
        <v>0</v>
      </c>
      <c r="V24" s="160">
        <f t="shared" si="13"/>
        <v>0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304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7">
        <v>16</v>
      </c>
      <c r="B25" s="178" t="s">
        <v>582</v>
      </c>
      <c r="C25" s="188" t="s">
        <v>583</v>
      </c>
      <c r="D25" s="179" t="s">
        <v>160</v>
      </c>
      <c r="E25" s="180">
        <v>12</v>
      </c>
      <c r="F25" s="181"/>
      <c r="G25" s="182">
        <f t="shared" si="7"/>
        <v>0</v>
      </c>
      <c r="H25" s="161"/>
      <c r="I25" s="160">
        <f t="shared" si="8"/>
        <v>0</v>
      </c>
      <c r="J25" s="161"/>
      <c r="K25" s="160">
        <f t="shared" si="9"/>
        <v>0</v>
      </c>
      <c r="L25" s="160">
        <v>15</v>
      </c>
      <c r="M25" s="160">
        <f t="shared" si="10"/>
        <v>0</v>
      </c>
      <c r="N25" s="160">
        <v>0</v>
      </c>
      <c r="O25" s="160">
        <f t="shared" si="11"/>
        <v>0</v>
      </c>
      <c r="P25" s="160">
        <v>0</v>
      </c>
      <c r="Q25" s="160">
        <f t="shared" si="12"/>
        <v>0</v>
      </c>
      <c r="R25" s="160"/>
      <c r="S25" s="160" t="s">
        <v>217</v>
      </c>
      <c r="T25" s="160" t="s">
        <v>218</v>
      </c>
      <c r="U25" s="160">
        <v>0</v>
      </c>
      <c r="V25" s="160">
        <f t="shared" si="13"/>
        <v>0</v>
      </c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293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77">
        <v>17</v>
      </c>
      <c r="B26" s="178" t="s">
        <v>584</v>
      </c>
      <c r="C26" s="188" t="s">
        <v>585</v>
      </c>
      <c r="D26" s="179" t="s">
        <v>160</v>
      </c>
      <c r="E26" s="180">
        <v>12</v>
      </c>
      <c r="F26" s="181"/>
      <c r="G26" s="182">
        <f t="shared" si="7"/>
        <v>0</v>
      </c>
      <c r="H26" s="161"/>
      <c r="I26" s="160">
        <f t="shared" si="8"/>
        <v>0</v>
      </c>
      <c r="J26" s="161"/>
      <c r="K26" s="160">
        <f t="shared" si="9"/>
        <v>0</v>
      </c>
      <c r="L26" s="160">
        <v>15</v>
      </c>
      <c r="M26" s="160">
        <f t="shared" si="10"/>
        <v>0</v>
      </c>
      <c r="N26" s="160">
        <v>0</v>
      </c>
      <c r="O26" s="160">
        <f t="shared" si="11"/>
        <v>0</v>
      </c>
      <c r="P26" s="160">
        <v>0</v>
      </c>
      <c r="Q26" s="160">
        <f t="shared" si="12"/>
        <v>0</v>
      </c>
      <c r="R26" s="160"/>
      <c r="S26" s="160" t="s">
        <v>217</v>
      </c>
      <c r="T26" s="160" t="s">
        <v>218</v>
      </c>
      <c r="U26" s="160">
        <v>0</v>
      </c>
      <c r="V26" s="160">
        <f t="shared" si="13"/>
        <v>0</v>
      </c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293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71">
        <v>18</v>
      </c>
      <c r="B27" s="172" t="s">
        <v>586</v>
      </c>
      <c r="C27" s="186" t="s">
        <v>587</v>
      </c>
      <c r="D27" s="173" t="s">
        <v>208</v>
      </c>
      <c r="E27" s="174">
        <v>1</v>
      </c>
      <c r="F27" s="175"/>
      <c r="G27" s="176">
        <f t="shared" si="7"/>
        <v>0</v>
      </c>
      <c r="H27" s="161"/>
      <c r="I27" s="160">
        <f t="shared" si="8"/>
        <v>0</v>
      </c>
      <c r="J27" s="161"/>
      <c r="K27" s="160">
        <f t="shared" si="9"/>
        <v>0</v>
      </c>
      <c r="L27" s="160">
        <v>15</v>
      </c>
      <c r="M27" s="160">
        <f t="shared" si="10"/>
        <v>0</v>
      </c>
      <c r="N27" s="160">
        <v>5.5300000000000002E-3</v>
      </c>
      <c r="O27" s="160">
        <f t="shared" si="11"/>
        <v>0.01</v>
      </c>
      <c r="P27" s="160">
        <v>0</v>
      </c>
      <c r="Q27" s="160">
        <f t="shared" si="12"/>
        <v>0</v>
      </c>
      <c r="R27" s="160"/>
      <c r="S27" s="160" t="s">
        <v>217</v>
      </c>
      <c r="T27" s="160" t="s">
        <v>573</v>
      </c>
      <c r="U27" s="160">
        <v>0.42300000000000004</v>
      </c>
      <c r="V27" s="160">
        <f t="shared" si="13"/>
        <v>0.42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152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>
        <v>19</v>
      </c>
      <c r="B28" s="158" t="s">
        <v>588</v>
      </c>
      <c r="C28" s="189" t="s">
        <v>589</v>
      </c>
      <c r="D28" s="159" t="s">
        <v>0</v>
      </c>
      <c r="E28" s="183"/>
      <c r="F28" s="161"/>
      <c r="G28" s="160">
        <f t="shared" si="7"/>
        <v>0</v>
      </c>
      <c r="H28" s="161"/>
      <c r="I28" s="160">
        <f t="shared" si="8"/>
        <v>0</v>
      </c>
      <c r="J28" s="161"/>
      <c r="K28" s="160">
        <f t="shared" si="9"/>
        <v>0</v>
      </c>
      <c r="L28" s="160">
        <v>15</v>
      </c>
      <c r="M28" s="160">
        <f t="shared" si="10"/>
        <v>0</v>
      </c>
      <c r="N28" s="160">
        <v>0</v>
      </c>
      <c r="O28" s="160">
        <f t="shared" si="11"/>
        <v>0</v>
      </c>
      <c r="P28" s="160">
        <v>0</v>
      </c>
      <c r="Q28" s="160">
        <f t="shared" si="12"/>
        <v>0</v>
      </c>
      <c r="R28" s="160"/>
      <c r="S28" s="160" t="s">
        <v>150</v>
      </c>
      <c r="T28" s="160" t="s">
        <v>573</v>
      </c>
      <c r="U28" s="160">
        <v>0</v>
      </c>
      <c r="V28" s="160">
        <f t="shared" si="13"/>
        <v>0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274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x14ac:dyDescent="0.2">
      <c r="A29" s="165" t="s">
        <v>145</v>
      </c>
      <c r="B29" s="166" t="s">
        <v>96</v>
      </c>
      <c r="C29" s="185" t="s">
        <v>97</v>
      </c>
      <c r="D29" s="167"/>
      <c r="E29" s="168"/>
      <c r="F29" s="169"/>
      <c r="G29" s="170">
        <f>SUMIF(AG30:AG49,"&lt;&gt;NOR",G30:G49)</f>
        <v>0</v>
      </c>
      <c r="H29" s="164"/>
      <c r="I29" s="164">
        <f>SUM(I30:I49)</f>
        <v>0</v>
      </c>
      <c r="J29" s="164"/>
      <c r="K29" s="164">
        <f>SUM(K30:K49)</f>
        <v>0</v>
      </c>
      <c r="L29" s="164"/>
      <c r="M29" s="164">
        <f>SUM(M30:M49)</f>
        <v>0</v>
      </c>
      <c r="N29" s="164"/>
      <c r="O29" s="164">
        <f>SUM(O30:O49)</f>
        <v>0.04</v>
      </c>
      <c r="P29" s="164"/>
      <c r="Q29" s="164">
        <f>SUM(Q30:Q49)</f>
        <v>0</v>
      </c>
      <c r="R29" s="164"/>
      <c r="S29" s="164"/>
      <c r="T29" s="164"/>
      <c r="U29" s="164"/>
      <c r="V29" s="164">
        <f>SUM(V30:V49)</f>
        <v>2.99</v>
      </c>
      <c r="W29" s="164"/>
      <c r="AG29" t="s">
        <v>146</v>
      </c>
    </row>
    <row r="30" spans="1:60" outlineLevel="1" x14ac:dyDescent="0.2">
      <c r="A30" s="171">
        <v>20</v>
      </c>
      <c r="B30" s="172" t="s">
        <v>590</v>
      </c>
      <c r="C30" s="186" t="s">
        <v>591</v>
      </c>
      <c r="D30" s="173" t="s">
        <v>216</v>
      </c>
      <c r="E30" s="174">
        <v>1</v>
      </c>
      <c r="F30" s="175"/>
      <c r="G30" s="176">
        <f>ROUND(E30*F30,2)</f>
        <v>0</v>
      </c>
      <c r="H30" s="161"/>
      <c r="I30" s="160">
        <f>ROUND(E30*H30,2)</f>
        <v>0</v>
      </c>
      <c r="J30" s="161"/>
      <c r="K30" s="160">
        <f>ROUND(E30*J30,2)</f>
        <v>0</v>
      </c>
      <c r="L30" s="160">
        <v>15</v>
      </c>
      <c r="M30" s="160">
        <f>G30*(1+L30/100)</f>
        <v>0</v>
      </c>
      <c r="N30" s="160">
        <v>7.0100000000000006E-3</v>
      </c>
      <c r="O30" s="160">
        <f>ROUND(E30*N30,2)</f>
        <v>0.01</v>
      </c>
      <c r="P30" s="160">
        <v>0</v>
      </c>
      <c r="Q30" s="160">
        <f>ROUND(E30*P30,2)</f>
        <v>0</v>
      </c>
      <c r="R30" s="160"/>
      <c r="S30" s="160" t="s">
        <v>150</v>
      </c>
      <c r="T30" s="160" t="s">
        <v>151</v>
      </c>
      <c r="U30" s="160">
        <v>1.77</v>
      </c>
      <c r="V30" s="160">
        <f>ROUND(E30*U30,2)</f>
        <v>1.77</v>
      </c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152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264" t="s">
        <v>592</v>
      </c>
      <c r="D31" s="265"/>
      <c r="E31" s="265"/>
      <c r="F31" s="265"/>
      <c r="G31" s="265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437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7">
        <v>21</v>
      </c>
      <c r="B32" s="178" t="s">
        <v>593</v>
      </c>
      <c r="C32" s="188" t="s">
        <v>594</v>
      </c>
      <c r="D32" s="179" t="s">
        <v>216</v>
      </c>
      <c r="E32" s="180">
        <v>1</v>
      </c>
      <c r="F32" s="181"/>
      <c r="G32" s="182">
        <f t="shared" ref="G32:G49" si="14">ROUND(E32*F32,2)</f>
        <v>0</v>
      </c>
      <c r="H32" s="161"/>
      <c r="I32" s="160">
        <f t="shared" ref="I32:I49" si="15">ROUND(E32*H32,2)</f>
        <v>0</v>
      </c>
      <c r="J32" s="161"/>
      <c r="K32" s="160">
        <f t="shared" ref="K32:K49" si="16">ROUND(E32*J32,2)</f>
        <v>0</v>
      </c>
      <c r="L32" s="160">
        <v>15</v>
      </c>
      <c r="M32" s="160">
        <f t="shared" ref="M32:M49" si="17">G32*(1+L32/100)</f>
        <v>0</v>
      </c>
      <c r="N32" s="160">
        <v>1.2010000000000002E-2</v>
      </c>
      <c r="O32" s="160">
        <f t="shared" ref="O32:O49" si="18">ROUND(E32*N32,2)</f>
        <v>0.01</v>
      </c>
      <c r="P32" s="160">
        <v>0</v>
      </c>
      <c r="Q32" s="160">
        <f t="shared" ref="Q32:Q49" si="19">ROUND(E32*P32,2)</f>
        <v>0</v>
      </c>
      <c r="R32" s="160"/>
      <c r="S32" s="160" t="s">
        <v>217</v>
      </c>
      <c r="T32" s="160" t="s">
        <v>218</v>
      </c>
      <c r="U32" s="160">
        <v>0</v>
      </c>
      <c r="V32" s="160">
        <f t="shared" ref="V32:V49" si="20">ROUND(E32*U32,2)</f>
        <v>0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293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77">
        <v>22</v>
      </c>
      <c r="B33" s="178" t="s">
        <v>595</v>
      </c>
      <c r="C33" s="188" t="s">
        <v>596</v>
      </c>
      <c r="D33" s="179" t="s">
        <v>216</v>
      </c>
      <c r="E33" s="180">
        <v>1</v>
      </c>
      <c r="F33" s="181"/>
      <c r="G33" s="182">
        <f t="shared" si="14"/>
        <v>0</v>
      </c>
      <c r="H33" s="161"/>
      <c r="I33" s="160">
        <f t="shared" si="15"/>
        <v>0</v>
      </c>
      <c r="J33" s="161"/>
      <c r="K33" s="160">
        <f t="shared" si="16"/>
        <v>0</v>
      </c>
      <c r="L33" s="160">
        <v>15</v>
      </c>
      <c r="M33" s="160">
        <f t="shared" si="17"/>
        <v>0</v>
      </c>
      <c r="N33" s="160">
        <v>0</v>
      </c>
      <c r="O33" s="160">
        <f t="shared" si="18"/>
        <v>0</v>
      </c>
      <c r="P33" s="160">
        <v>0</v>
      </c>
      <c r="Q33" s="160">
        <f t="shared" si="19"/>
        <v>0</v>
      </c>
      <c r="R33" s="160"/>
      <c r="S33" s="160" t="s">
        <v>217</v>
      </c>
      <c r="T33" s="160" t="s">
        <v>218</v>
      </c>
      <c r="U33" s="160">
        <v>0</v>
      </c>
      <c r="V33" s="160">
        <f t="shared" si="20"/>
        <v>0</v>
      </c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293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22.5" outlineLevel="1" x14ac:dyDescent="0.2">
      <c r="A34" s="177">
        <v>23</v>
      </c>
      <c r="B34" s="178" t="s">
        <v>597</v>
      </c>
      <c r="C34" s="188" t="s">
        <v>598</v>
      </c>
      <c r="D34" s="179" t="s">
        <v>208</v>
      </c>
      <c r="E34" s="180">
        <v>1</v>
      </c>
      <c r="F34" s="181"/>
      <c r="G34" s="182">
        <f t="shared" si="14"/>
        <v>0</v>
      </c>
      <c r="H34" s="161"/>
      <c r="I34" s="160">
        <f t="shared" si="15"/>
        <v>0</v>
      </c>
      <c r="J34" s="161"/>
      <c r="K34" s="160">
        <f t="shared" si="16"/>
        <v>0</v>
      </c>
      <c r="L34" s="160">
        <v>15</v>
      </c>
      <c r="M34" s="160">
        <f t="shared" si="17"/>
        <v>0</v>
      </c>
      <c r="N34" s="160">
        <v>0</v>
      </c>
      <c r="O34" s="160">
        <f t="shared" si="18"/>
        <v>0</v>
      </c>
      <c r="P34" s="160">
        <v>0</v>
      </c>
      <c r="Q34" s="160">
        <f t="shared" si="19"/>
        <v>0</v>
      </c>
      <c r="R34" s="160"/>
      <c r="S34" s="160" t="s">
        <v>217</v>
      </c>
      <c r="T34" s="160" t="s">
        <v>218</v>
      </c>
      <c r="U34" s="160">
        <v>0</v>
      </c>
      <c r="V34" s="160">
        <f t="shared" si="20"/>
        <v>0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152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7">
        <v>24</v>
      </c>
      <c r="B35" s="178" t="s">
        <v>599</v>
      </c>
      <c r="C35" s="188" t="s">
        <v>600</v>
      </c>
      <c r="D35" s="179" t="s">
        <v>216</v>
      </c>
      <c r="E35" s="180">
        <v>1</v>
      </c>
      <c r="F35" s="181"/>
      <c r="G35" s="182">
        <f t="shared" si="14"/>
        <v>0</v>
      </c>
      <c r="H35" s="161"/>
      <c r="I35" s="160">
        <f t="shared" si="15"/>
        <v>0</v>
      </c>
      <c r="J35" s="161"/>
      <c r="K35" s="160">
        <f t="shared" si="16"/>
        <v>0</v>
      </c>
      <c r="L35" s="160">
        <v>15</v>
      </c>
      <c r="M35" s="160">
        <f t="shared" si="17"/>
        <v>0</v>
      </c>
      <c r="N35" s="160">
        <v>0</v>
      </c>
      <c r="O35" s="160">
        <f t="shared" si="18"/>
        <v>0</v>
      </c>
      <c r="P35" s="160">
        <v>0</v>
      </c>
      <c r="Q35" s="160">
        <f t="shared" si="19"/>
        <v>0</v>
      </c>
      <c r="R35" s="160"/>
      <c r="S35" s="160" t="s">
        <v>217</v>
      </c>
      <c r="T35" s="160" t="s">
        <v>218</v>
      </c>
      <c r="U35" s="160">
        <v>0</v>
      </c>
      <c r="V35" s="160">
        <f t="shared" si="20"/>
        <v>0</v>
      </c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293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1" x14ac:dyDescent="0.2">
      <c r="A36" s="177">
        <v>25</v>
      </c>
      <c r="B36" s="178" t="s">
        <v>597</v>
      </c>
      <c r="C36" s="188" t="s">
        <v>601</v>
      </c>
      <c r="D36" s="179" t="s">
        <v>208</v>
      </c>
      <c r="E36" s="180">
        <v>1</v>
      </c>
      <c r="F36" s="181"/>
      <c r="G36" s="182">
        <f t="shared" si="14"/>
        <v>0</v>
      </c>
      <c r="H36" s="161"/>
      <c r="I36" s="160">
        <f t="shared" si="15"/>
        <v>0</v>
      </c>
      <c r="J36" s="161"/>
      <c r="K36" s="160">
        <f t="shared" si="16"/>
        <v>0</v>
      </c>
      <c r="L36" s="160">
        <v>15</v>
      </c>
      <c r="M36" s="160">
        <f t="shared" si="17"/>
        <v>0</v>
      </c>
      <c r="N36" s="160">
        <v>0</v>
      </c>
      <c r="O36" s="160">
        <f t="shared" si="18"/>
        <v>0</v>
      </c>
      <c r="P36" s="160">
        <v>0</v>
      </c>
      <c r="Q36" s="160">
        <f t="shared" si="19"/>
        <v>0</v>
      </c>
      <c r="R36" s="160"/>
      <c r="S36" s="160" t="s">
        <v>217</v>
      </c>
      <c r="T36" s="160" t="s">
        <v>218</v>
      </c>
      <c r="U36" s="160">
        <v>0</v>
      </c>
      <c r="V36" s="160">
        <f t="shared" si="20"/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307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 x14ac:dyDescent="0.2">
      <c r="A37" s="177">
        <v>26</v>
      </c>
      <c r="B37" s="178" t="s">
        <v>602</v>
      </c>
      <c r="C37" s="188" t="s">
        <v>603</v>
      </c>
      <c r="D37" s="179" t="s">
        <v>216</v>
      </c>
      <c r="E37" s="180">
        <v>1</v>
      </c>
      <c r="F37" s="181"/>
      <c r="G37" s="182">
        <f t="shared" si="14"/>
        <v>0</v>
      </c>
      <c r="H37" s="161"/>
      <c r="I37" s="160">
        <f t="shared" si="15"/>
        <v>0</v>
      </c>
      <c r="J37" s="161"/>
      <c r="K37" s="160">
        <f t="shared" si="16"/>
        <v>0</v>
      </c>
      <c r="L37" s="160">
        <v>15</v>
      </c>
      <c r="M37" s="160">
        <f t="shared" si="17"/>
        <v>0</v>
      </c>
      <c r="N37" s="160">
        <v>1.8890000000000001E-2</v>
      </c>
      <c r="O37" s="160">
        <f t="shared" si="18"/>
        <v>0.02</v>
      </c>
      <c r="P37" s="160">
        <v>0</v>
      </c>
      <c r="Q37" s="160">
        <f t="shared" si="19"/>
        <v>0</v>
      </c>
      <c r="R37" s="160"/>
      <c r="S37" s="160" t="s">
        <v>150</v>
      </c>
      <c r="T37" s="160" t="s">
        <v>151</v>
      </c>
      <c r="U37" s="160">
        <v>0.97300000000000009</v>
      </c>
      <c r="V37" s="160">
        <f t="shared" si="20"/>
        <v>0.97</v>
      </c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152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7">
        <v>27</v>
      </c>
      <c r="B38" s="178" t="s">
        <v>604</v>
      </c>
      <c r="C38" s="188" t="s">
        <v>605</v>
      </c>
      <c r="D38" s="179" t="s">
        <v>208</v>
      </c>
      <c r="E38" s="180">
        <v>1</v>
      </c>
      <c r="F38" s="181"/>
      <c r="G38" s="182">
        <f t="shared" si="14"/>
        <v>0</v>
      </c>
      <c r="H38" s="161"/>
      <c r="I38" s="160">
        <f t="shared" si="15"/>
        <v>0</v>
      </c>
      <c r="J38" s="161"/>
      <c r="K38" s="160">
        <f t="shared" si="16"/>
        <v>0</v>
      </c>
      <c r="L38" s="160">
        <v>15</v>
      </c>
      <c r="M38" s="160">
        <f t="shared" si="17"/>
        <v>0</v>
      </c>
      <c r="N38" s="160">
        <v>3.2000000000000003E-4</v>
      </c>
      <c r="O38" s="160">
        <f t="shared" si="18"/>
        <v>0</v>
      </c>
      <c r="P38" s="160">
        <v>0</v>
      </c>
      <c r="Q38" s="160">
        <f t="shared" si="19"/>
        <v>0</v>
      </c>
      <c r="R38" s="160" t="s">
        <v>302</v>
      </c>
      <c r="S38" s="160" t="s">
        <v>150</v>
      </c>
      <c r="T38" s="160" t="s">
        <v>151</v>
      </c>
      <c r="U38" s="160">
        <v>0</v>
      </c>
      <c r="V38" s="160">
        <f t="shared" si="20"/>
        <v>0</v>
      </c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307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 x14ac:dyDescent="0.2">
      <c r="A39" s="177">
        <v>28</v>
      </c>
      <c r="B39" s="178" t="s">
        <v>606</v>
      </c>
      <c r="C39" s="188" t="s">
        <v>607</v>
      </c>
      <c r="D39" s="179" t="s">
        <v>208</v>
      </c>
      <c r="E39" s="180">
        <v>1</v>
      </c>
      <c r="F39" s="181"/>
      <c r="G39" s="182">
        <f t="shared" si="14"/>
        <v>0</v>
      </c>
      <c r="H39" s="161"/>
      <c r="I39" s="160">
        <f t="shared" si="15"/>
        <v>0</v>
      </c>
      <c r="J39" s="161"/>
      <c r="K39" s="160">
        <f t="shared" si="16"/>
        <v>0</v>
      </c>
      <c r="L39" s="160">
        <v>15</v>
      </c>
      <c r="M39" s="160">
        <f t="shared" si="17"/>
        <v>0</v>
      </c>
      <c r="N39" s="160">
        <v>0</v>
      </c>
      <c r="O39" s="160">
        <f t="shared" si="18"/>
        <v>0</v>
      </c>
      <c r="P39" s="160">
        <v>0</v>
      </c>
      <c r="Q39" s="160">
        <f t="shared" si="19"/>
        <v>0</v>
      </c>
      <c r="R39" s="160"/>
      <c r="S39" s="160" t="s">
        <v>217</v>
      </c>
      <c r="T39" s="160" t="s">
        <v>218</v>
      </c>
      <c r="U39" s="160">
        <v>0</v>
      </c>
      <c r="V39" s="160">
        <f t="shared" si="20"/>
        <v>0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293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2.5" outlineLevel="1" x14ac:dyDescent="0.2">
      <c r="A40" s="177">
        <v>29</v>
      </c>
      <c r="B40" s="178" t="s">
        <v>608</v>
      </c>
      <c r="C40" s="188" t="s">
        <v>609</v>
      </c>
      <c r="D40" s="179" t="s">
        <v>208</v>
      </c>
      <c r="E40" s="180">
        <v>1</v>
      </c>
      <c r="F40" s="181"/>
      <c r="G40" s="182">
        <f t="shared" si="14"/>
        <v>0</v>
      </c>
      <c r="H40" s="161"/>
      <c r="I40" s="160">
        <f t="shared" si="15"/>
        <v>0</v>
      </c>
      <c r="J40" s="161"/>
      <c r="K40" s="160">
        <f t="shared" si="16"/>
        <v>0</v>
      </c>
      <c r="L40" s="160">
        <v>15</v>
      </c>
      <c r="M40" s="160">
        <f t="shared" si="17"/>
        <v>0</v>
      </c>
      <c r="N40" s="160">
        <v>0</v>
      </c>
      <c r="O40" s="160">
        <f t="shared" si="18"/>
        <v>0</v>
      </c>
      <c r="P40" s="160">
        <v>0</v>
      </c>
      <c r="Q40" s="160">
        <f t="shared" si="19"/>
        <v>0</v>
      </c>
      <c r="R40" s="160"/>
      <c r="S40" s="160" t="s">
        <v>217</v>
      </c>
      <c r="T40" s="160" t="s">
        <v>218</v>
      </c>
      <c r="U40" s="160">
        <v>0</v>
      </c>
      <c r="V40" s="160">
        <f t="shared" si="20"/>
        <v>0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293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ht="22.5" outlineLevel="1" x14ac:dyDescent="0.2">
      <c r="A41" s="177">
        <v>30</v>
      </c>
      <c r="B41" s="178" t="s">
        <v>610</v>
      </c>
      <c r="C41" s="188" t="s">
        <v>611</v>
      </c>
      <c r="D41" s="179" t="s">
        <v>208</v>
      </c>
      <c r="E41" s="180">
        <v>1</v>
      </c>
      <c r="F41" s="181"/>
      <c r="G41" s="182">
        <f t="shared" si="14"/>
        <v>0</v>
      </c>
      <c r="H41" s="161"/>
      <c r="I41" s="160">
        <f t="shared" si="15"/>
        <v>0</v>
      </c>
      <c r="J41" s="161"/>
      <c r="K41" s="160">
        <f t="shared" si="16"/>
        <v>0</v>
      </c>
      <c r="L41" s="160">
        <v>15</v>
      </c>
      <c r="M41" s="160">
        <f t="shared" si="17"/>
        <v>0</v>
      </c>
      <c r="N41" s="160">
        <v>0</v>
      </c>
      <c r="O41" s="160">
        <f t="shared" si="18"/>
        <v>0</v>
      </c>
      <c r="P41" s="160">
        <v>0</v>
      </c>
      <c r="Q41" s="160">
        <f t="shared" si="19"/>
        <v>0</v>
      </c>
      <c r="R41" s="160"/>
      <c r="S41" s="160" t="s">
        <v>217</v>
      </c>
      <c r="T41" s="160" t="s">
        <v>218</v>
      </c>
      <c r="U41" s="160">
        <v>0</v>
      </c>
      <c r="V41" s="160">
        <f t="shared" si="20"/>
        <v>0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293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77">
        <v>31</v>
      </c>
      <c r="B42" s="178" t="s">
        <v>612</v>
      </c>
      <c r="C42" s="188" t="s">
        <v>613</v>
      </c>
      <c r="D42" s="179" t="s">
        <v>208</v>
      </c>
      <c r="E42" s="180">
        <v>1</v>
      </c>
      <c r="F42" s="181"/>
      <c r="G42" s="182">
        <f t="shared" si="14"/>
        <v>0</v>
      </c>
      <c r="H42" s="161"/>
      <c r="I42" s="160">
        <f t="shared" si="15"/>
        <v>0</v>
      </c>
      <c r="J42" s="161"/>
      <c r="K42" s="160">
        <f t="shared" si="16"/>
        <v>0</v>
      </c>
      <c r="L42" s="160">
        <v>15</v>
      </c>
      <c r="M42" s="160">
        <f t="shared" si="17"/>
        <v>0</v>
      </c>
      <c r="N42" s="160">
        <v>0</v>
      </c>
      <c r="O42" s="160">
        <f t="shared" si="18"/>
        <v>0</v>
      </c>
      <c r="P42" s="160">
        <v>0</v>
      </c>
      <c r="Q42" s="160">
        <f t="shared" si="19"/>
        <v>0</v>
      </c>
      <c r="R42" s="160"/>
      <c r="S42" s="160" t="s">
        <v>217</v>
      </c>
      <c r="T42" s="160" t="s">
        <v>218</v>
      </c>
      <c r="U42" s="160">
        <v>0</v>
      </c>
      <c r="V42" s="160">
        <f t="shared" si="20"/>
        <v>0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293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ht="22.5" outlineLevel="1" x14ac:dyDescent="0.2">
      <c r="A43" s="177">
        <v>32</v>
      </c>
      <c r="B43" s="178" t="s">
        <v>614</v>
      </c>
      <c r="C43" s="188" t="s">
        <v>615</v>
      </c>
      <c r="D43" s="179" t="s">
        <v>208</v>
      </c>
      <c r="E43" s="180">
        <v>1</v>
      </c>
      <c r="F43" s="181"/>
      <c r="G43" s="182">
        <f t="shared" si="14"/>
        <v>0</v>
      </c>
      <c r="H43" s="161"/>
      <c r="I43" s="160">
        <f t="shared" si="15"/>
        <v>0</v>
      </c>
      <c r="J43" s="161"/>
      <c r="K43" s="160">
        <f t="shared" si="16"/>
        <v>0</v>
      </c>
      <c r="L43" s="160">
        <v>15</v>
      </c>
      <c r="M43" s="160">
        <f t="shared" si="17"/>
        <v>0</v>
      </c>
      <c r="N43" s="160">
        <v>0</v>
      </c>
      <c r="O43" s="160">
        <f t="shared" si="18"/>
        <v>0</v>
      </c>
      <c r="P43" s="160">
        <v>0</v>
      </c>
      <c r="Q43" s="160">
        <f t="shared" si="19"/>
        <v>0</v>
      </c>
      <c r="R43" s="160"/>
      <c r="S43" s="160" t="s">
        <v>217</v>
      </c>
      <c r="T43" s="160" t="s">
        <v>218</v>
      </c>
      <c r="U43" s="160">
        <v>0</v>
      </c>
      <c r="V43" s="160">
        <f t="shared" si="20"/>
        <v>0</v>
      </c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335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77">
        <v>33</v>
      </c>
      <c r="B44" s="178" t="s">
        <v>616</v>
      </c>
      <c r="C44" s="188" t="s">
        <v>617</v>
      </c>
      <c r="D44" s="179" t="s">
        <v>208</v>
      </c>
      <c r="E44" s="180">
        <v>1</v>
      </c>
      <c r="F44" s="181"/>
      <c r="G44" s="182">
        <f t="shared" si="14"/>
        <v>0</v>
      </c>
      <c r="H44" s="161"/>
      <c r="I44" s="160">
        <f t="shared" si="15"/>
        <v>0</v>
      </c>
      <c r="J44" s="161"/>
      <c r="K44" s="160">
        <f t="shared" si="16"/>
        <v>0</v>
      </c>
      <c r="L44" s="160">
        <v>15</v>
      </c>
      <c r="M44" s="160">
        <f t="shared" si="17"/>
        <v>0</v>
      </c>
      <c r="N44" s="160">
        <v>0</v>
      </c>
      <c r="O44" s="160">
        <f t="shared" si="18"/>
        <v>0</v>
      </c>
      <c r="P44" s="160">
        <v>0</v>
      </c>
      <c r="Q44" s="160">
        <f t="shared" si="19"/>
        <v>0</v>
      </c>
      <c r="R44" s="160"/>
      <c r="S44" s="160" t="s">
        <v>217</v>
      </c>
      <c r="T44" s="160" t="s">
        <v>218</v>
      </c>
      <c r="U44" s="160">
        <v>0</v>
      </c>
      <c r="V44" s="160">
        <f t="shared" si="20"/>
        <v>0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293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77">
        <v>34</v>
      </c>
      <c r="B45" s="178" t="s">
        <v>618</v>
      </c>
      <c r="C45" s="188" t="s">
        <v>619</v>
      </c>
      <c r="D45" s="179" t="s">
        <v>208</v>
      </c>
      <c r="E45" s="180">
        <v>1</v>
      </c>
      <c r="F45" s="181"/>
      <c r="G45" s="182">
        <f t="shared" si="14"/>
        <v>0</v>
      </c>
      <c r="H45" s="161"/>
      <c r="I45" s="160">
        <f t="shared" si="15"/>
        <v>0</v>
      </c>
      <c r="J45" s="161"/>
      <c r="K45" s="160">
        <f t="shared" si="16"/>
        <v>0</v>
      </c>
      <c r="L45" s="160">
        <v>15</v>
      </c>
      <c r="M45" s="160">
        <f t="shared" si="17"/>
        <v>0</v>
      </c>
      <c r="N45" s="160">
        <v>0</v>
      </c>
      <c r="O45" s="160">
        <f t="shared" si="18"/>
        <v>0</v>
      </c>
      <c r="P45" s="160">
        <v>0</v>
      </c>
      <c r="Q45" s="160">
        <f t="shared" si="19"/>
        <v>0</v>
      </c>
      <c r="R45" s="160"/>
      <c r="S45" s="160" t="s">
        <v>217</v>
      </c>
      <c r="T45" s="160" t="s">
        <v>218</v>
      </c>
      <c r="U45" s="160">
        <v>0</v>
      </c>
      <c r="V45" s="160">
        <f t="shared" si="20"/>
        <v>0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293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7">
        <v>35</v>
      </c>
      <c r="B46" s="178" t="s">
        <v>620</v>
      </c>
      <c r="C46" s="188" t="s">
        <v>621</v>
      </c>
      <c r="D46" s="179" t="s">
        <v>208</v>
      </c>
      <c r="E46" s="180">
        <v>1</v>
      </c>
      <c r="F46" s="181"/>
      <c r="G46" s="182">
        <f t="shared" si="14"/>
        <v>0</v>
      </c>
      <c r="H46" s="161"/>
      <c r="I46" s="160">
        <f t="shared" si="15"/>
        <v>0</v>
      </c>
      <c r="J46" s="161"/>
      <c r="K46" s="160">
        <f t="shared" si="16"/>
        <v>0</v>
      </c>
      <c r="L46" s="160">
        <v>15</v>
      </c>
      <c r="M46" s="160">
        <f t="shared" si="17"/>
        <v>0</v>
      </c>
      <c r="N46" s="160">
        <v>0</v>
      </c>
      <c r="O46" s="160">
        <f t="shared" si="18"/>
        <v>0</v>
      </c>
      <c r="P46" s="160">
        <v>0</v>
      </c>
      <c r="Q46" s="160">
        <f t="shared" si="19"/>
        <v>0</v>
      </c>
      <c r="R46" s="160"/>
      <c r="S46" s="160" t="s">
        <v>217</v>
      </c>
      <c r="T46" s="160" t="s">
        <v>218</v>
      </c>
      <c r="U46" s="160">
        <v>0</v>
      </c>
      <c r="V46" s="160">
        <f t="shared" si="20"/>
        <v>0</v>
      </c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293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 x14ac:dyDescent="0.2">
      <c r="A47" s="177">
        <v>36</v>
      </c>
      <c r="B47" s="178" t="s">
        <v>622</v>
      </c>
      <c r="C47" s="188" t="s">
        <v>623</v>
      </c>
      <c r="D47" s="179" t="s">
        <v>208</v>
      </c>
      <c r="E47" s="180">
        <v>1</v>
      </c>
      <c r="F47" s="181"/>
      <c r="G47" s="182">
        <f t="shared" si="14"/>
        <v>0</v>
      </c>
      <c r="H47" s="161"/>
      <c r="I47" s="160">
        <f t="shared" si="15"/>
        <v>0</v>
      </c>
      <c r="J47" s="161"/>
      <c r="K47" s="160">
        <f t="shared" si="16"/>
        <v>0</v>
      </c>
      <c r="L47" s="160">
        <v>15</v>
      </c>
      <c r="M47" s="160">
        <f t="shared" si="17"/>
        <v>0</v>
      </c>
      <c r="N47" s="160">
        <v>0</v>
      </c>
      <c r="O47" s="160">
        <f t="shared" si="18"/>
        <v>0</v>
      </c>
      <c r="P47" s="160">
        <v>0</v>
      </c>
      <c r="Q47" s="160">
        <f t="shared" si="19"/>
        <v>0</v>
      </c>
      <c r="R47" s="160"/>
      <c r="S47" s="160" t="s">
        <v>217</v>
      </c>
      <c r="T47" s="160" t="s">
        <v>218</v>
      </c>
      <c r="U47" s="160">
        <v>0</v>
      </c>
      <c r="V47" s="160">
        <f t="shared" si="20"/>
        <v>0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293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71">
        <v>37</v>
      </c>
      <c r="B48" s="172" t="s">
        <v>624</v>
      </c>
      <c r="C48" s="186" t="s">
        <v>625</v>
      </c>
      <c r="D48" s="173" t="s">
        <v>208</v>
      </c>
      <c r="E48" s="174">
        <v>1</v>
      </c>
      <c r="F48" s="175"/>
      <c r="G48" s="176">
        <f t="shared" si="14"/>
        <v>0</v>
      </c>
      <c r="H48" s="161"/>
      <c r="I48" s="160">
        <f t="shared" si="15"/>
        <v>0</v>
      </c>
      <c r="J48" s="161"/>
      <c r="K48" s="160">
        <f t="shared" si="16"/>
        <v>0</v>
      </c>
      <c r="L48" s="160">
        <v>15</v>
      </c>
      <c r="M48" s="160">
        <f t="shared" si="17"/>
        <v>0</v>
      </c>
      <c r="N48" s="160">
        <v>2.6000000000000003E-4</v>
      </c>
      <c r="O48" s="160">
        <f t="shared" si="18"/>
        <v>0</v>
      </c>
      <c r="P48" s="160">
        <v>0</v>
      </c>
      <c r="Q48" s="160">
        <f t="shared" si="19"/>
        <v>0</v>
      </c>
      <c r="R48" s="160"/>
      <c r="S48" s="160" t="s">
        <v>150</v>
      </c>
      <c r="T48" s="160" t="s">
        <v>573</v>
      </c>
      <c r="U48" s="160">
        <v>0.24600000000000002</v>
      </c>
      <c r="V48" s="160">
        <f t="shared" si="20"/>
        <v>0.25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152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ht="22.5" outlineLevel="1" x14ac:dyDescent="0.2">
      <c r="A49" s="157">
        <v>38</v>
      </c>
      <c r="B49" s="158" t="s">
        <v>626</v>
      </c>
      <c r="C49" s="189" t="s">
        <v>627</v>
      </c>
      <c r="D49" s="159" t="s">
        <v>0</v>
      </c>
      <c r="E49" s="183"/>
      <c r="F49" s="161"/>
      <c r="G49" s="160">
        <f t="shared" si="14"/>
        <v>0</v>
      </c>
      <c r="H49" s="161"/>
      <c r="I49" s="160">
        <f t="shared" si="15"/>
        <v>0</v>
      </c>
      <c r="J49" s="161"/>
      <c r="K49" s="160">
        <f t="shared" si="16"/>
        <v>0</v>
      </c>
      <c r="L49" s="160">
        <v>15</v>
      </c>
      <c r="M49" s="160">
        <f t="shared" si="17"/>
        <v>0</v>
      </c>
      <c r="N49" s="160">
        <v>0</v>
      </c>
      <c r="O49" s="160">
        <f t="shared" si="18"/>
        <v>0</v>
      </c>
      <c r="P49" s="160">
        <v>0</v>
      </c>
      <c r="Q49" s="160">
        <f t="shared" si="19"/>
        <v>0</v>
      </c>
      <c r="R49" s="160"/>
      <c r="S49" s="160" t="s">
        <v>150</v>
      </c>
      <c r="T49" s="160" t="s">
        <v>151</v>
      </c>
      <c r="U49" s="160">
        <v>0</v>
      </c>
      <c r="V49" s="160">
        <f t="shared" si="20"/>
        <v>0</v>
      </c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274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x14ac:dyDescent="0.2">
      <c r="A50" s="165" t="s">
        <v>145</v>
      </c>
      <c r="B50" s="166" t="s">
        <v>98</v>
      </c>
      <c r="C50" s="185" t="s">
        <v>99</v>
      </c>
      <c r="D50" s="167"/>
      <c r="E50" s="168"/>
      <c r="F50" s="169"/>
      <c r="G50" s="170">
        <f>SUMIF(AG51:AG60,"&lt;&gt;NOR",G51:G60)</f>
        <v>0</v>
      </c>
      <c r="H50" s="164"/>
      <c r="I50" s="164">
        <f>SUM(I51:I60)</f>
        <v>0</v>
      </c>
      <c r="J50" s="164"/>
      <c r="K50" s="164">
        <f>SUM(K51:K60)</f>
        <v>0</v>
      </c>
      <c r="L50" s="164"/>
      <c r="M50" s="164">
        <f>SUM(M51:M60)</f>
        <v>0</v>
      </c>
      <c r="N50" s="164"/>
      <c r="O50" s="164">
        <f>SUM(O51:O60)</f>
        <v>0.02</v>
      </c>
      <c r="P50" s="164"/>
      <c r="Q50" s="164">
        <f>SUM(Q51:Q60)</f>
        <v>0</v>
      </c>
      <c r="R50" s="164"/>
      <c r="S50" s="164"/>
      <c r="T50" s="164"/>
      <c r="U50" s="164"/>
      <c r="V50" s="164">
        <f>SUM(V51:V60)</f>
        <v>0.99</v>
      </c>
      <c r="W50" s="164"/>
      <c r="AG50" t="s">
        <v>146</v>
      </c>
    </row>
    <row r="51" spans="1:60" ht="22.5" outlineLevel="1" x14ac:dyDescent="0.2">
      <c r="A51" s="177">
        <v>39</v>
      </c>
      <c r="B51" s="178" t="s">
        <v>628</v>
      </c>
      <c r="C51" s="188" t="s">
        <v>629</v>
      </c>
      <c r="D51" s="179" t="s">
        <v>208</v>
      </c>
      <c r="E51" s="180">
        <v>1</v>
      </c>
      <c r="F51" s="181"/>
      <c r="G51" s="182">
        <f t="shared" ref="G51:G60" si="21">ROUND(E51*F51,2)</f>
        <v>0</v>
      </c>
      <c r="H51" s="161"/>
      <c r="I51" s="160">
        <f t="shared" ref="I51:I60" si="22">ROUND(E51*H51,2)</f>
        <v>0</v>
      </c>
      <c r="J51" s="161"/>
      <c r="K51" s="160">
        <f t="shared" ref="K51:K60" si="23">ROUND(E51*J51,2)</f>
        <v>0</v>
      </c>
      <c r="L51" s="160">
        <v>15</v>
      </c>
      <c r="M51" s="160">
        <f t="shared" ref="M51:M60" si="24">G51*(1+L51/100)</f>
        <v>0</v>
      </c>
      <c r="N51" s="160">
        <v>1.66E-2</v>
      </c>
      <c r="O51" s="160">
        <f t="shared" ref="O51:O60" si="25">ROUND(E51*N51,2)</f>
        <v>0.02</v>
      </c>
      <c r="P51" s="160">
        <v>0</v>
      </c>
      <c r="Q51" s="160">
        <f t="shared" ref="Q51:Q60" si="26">ROUND(E51*P51,2)</f>
        <v>0</v>
      </c>
      <c r="R51" s="160"/>
      <c r="S51" s="160" t="s">
        <v>150</v>
      </c>
      <c r="T51" s="160" t="s">
        <v>151</v>
      </c>
      <c r="U51" s="160">
        <v>0.9880000000000001</v>
      </c>
      <c r="V51" s="160">
        <f t="shared" ref="V51:V60" si="27">ROUND(E51*U51,2)</f>
        <v>0.99</v>
      </c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293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77">
        <v>40</v>
      </c>
      <c r="B52" s="178" t="s">
        <v>614</v>
      </c>
      <c r="C52" s="188" t="s">
        <v>630</v>
      </c>
      <c r="D52" s="179" t="s">
        <v>208</v>
      </c>
      <c r="E52" s="180">
        <v>1</v>
      </c>
      <c r="F52" s="181"/>
      <c r="G52" s="182">
        <f t="shared" si="21"/>
        <v>0</v>
      </c>
      <c r="H52" s="161"/>
      <c r="I52" s="160">
        <f t="shared" si="22"/>
        <v>0</v>
      </c>
      <c r="J52" s="161"/>
      <c r="K52" s="160">
        <f t="shared" si="23"/>
        <v>0</v>
      </c>
      <c r="L52" s="160">
        <v>15</v>
      </c>
      <c r="M52" s="160">
        <f t="shared" si="24"/>
        <v>0</v>
      </c>
      <c r="N52" s="160">
        <v>0</v>
      </c>
      <c r="O52" s="160">
        <f t="shared" si="25"/>
        <v>0</v>
      </c>
      <c r="P52" s="160">
        <v>0</v>
      </c>
      <c r="Q52" s="160">
        <f t="shared" si="26"/>
        <v>0</v>
      </c>
      <c r="R52" s="160"/>
      <c r="S52" s="160" t="s">
        <v>217</v>
      </c>
      <c r="T52" s="160" t="s">
        <v>218</v>
      </c>
      <c r="U52" s="160">
        <v>0</v>
      </c>
      <c r="V52" s="160">
        <f t="shared" si="27"/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335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77">
        <v>41</v>
      </c>
      <c r="B53" s="178" t="s">
        <v>631</v>
      </c>
      <c r="C53" s="188" t="s">
        <v>632</v>
      </c>
      <c r="D53" s="179" t="s">
        <v>208</v>
      </c>
      <c r="E53" s="180">
        <v>4</v>
      </c>
      <c r="F53" s="181"/>
      <c r="G53" s="182">
        <f t="shared" si="21"/>
        <v>0</v>
      </c>
      <c r="H53" s="161"/>
      <c r="I53" s="160">
        <f t="shared" si="22"/>
        <v>0</v>
      </c>
      <c r="J53" s="161"/>
      <c r="K53" s="160">
        <f t="shared" si="23"/>
        <v>0</v>
      </c>
      <c r="L53" s="160">
        <v>15</v>
      </c>
      <c r="M53" s="160">
        <f t="shared" si="24"/>
        <v>0</v>
      </c>
      <c r="N53" s="160">
        <v>0</v>
      </c>
      <c r="O53" s="160">
        <f t="shared" si="25"/>
        <v>0</v>
      </c>
      <c r="P53" s="160">
        <v>0</v>
      </c>
      <c r="Q53" s="160">
        <f t="shared" si="26"/>
        <v>0</v>
      </c>
      <c r="R53" s="160"/>
      <c r="S53" s="160" t="s">
        <v>217</v>
      </c>
      <c r="T53" s="160" t="s">
        <v>218</v>
      </c>
      <c r="U53" s="160">
        <v>0</v>
      </c>
      <c r="V53" s="160">
        <f t="shared" si="27"/>
        <v>0</v>
      </c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293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2.5" outlineLevel="1" x14ac:dyDescent="0.2">
      <c r="A54" s="177">
        <v>42</v>
      </c>
      <c r="B54" s="178" t="s">
        <v>614</v>
      </c>
      <c r="C54" s="188" t="s">
        <v>633</v>
      </c>
      <c r="D54" s="179" t="s">
        <v>208</v>
      </c>
      <c r="E54" s="180">
        <v>1</v>
      </c>
      <c r="F54" s="181"/>
      <c r="G54" s="182">
        <f t="shared" si="21"/>
        <v>0</v>
      </c>
      <c r="H54" s="161"/>
      <c r="I54" s="160">
        <f t="shared" si="22"/>
        <v>0</v>
      </c>
      <c r="J54" s="161"/>
      <c r="K54" s="160">
        <f t="shared" si="23"/>
        <v>0</v>
      </c>
      <c r="L54" s="160">
        <v>15</v>
      </c>
      <c r="M54" s="160">
        <f t="shared" si="24"/>
        <v>0</v>
      </c>
      <c r="N54" s="160">
        <v>0</v>
      </c>
      <c r="O54" s="160">
        <f t="shared" si="25"/>
        <v>0</v>
      </c>
      <c r="P54" s="160">
        <v>0</v>
      </c>
      <c r="Q54" s="160">
        <f t="shared" si="26"/>
        <v>0</v>
      </c>
      <c r="R54" s="160"/>
      <c r="S54" s="160" t="s">
        <v>217</v>
      </c>
      <c r="T54" s="160" t="s">
        <v>218</v>
      </c>
      <c r="U54" s="160">
        <v>0</v>
      </c>
      <c r="V54" s="160">
        <f t="shared" si="27"/>
        <v>0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335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77">
        <v>43</v>
      </c>
      <c r="B55" s="178" t="s">
        <v>634</v>
      </c>
      <c r="C55" s="188" t="s">
        <v>635</v>
      </c>
      <c r="D55" s="179" t="s">
        <v>160</v>
      </c>
      <c r="E55" s="180">
        <v>2</v>
      </c>
      <c r="F55" s="181"/>
      <c r="G55" s="182">
        <f t="shared" si="21"/>
        <v>0</v>
      </c>
      <c r="H55" s="161"/>
      <c r="I55" s="160">
        <f t="shared" si="22"/>
        <v>0</v>
      </c>
      <c r="J55" s="161"/>
      <c r="K55" s="160">
        <f t="shared" si="23"/>
        <v>0</v>
      </c>
      <c r="L55" s="160">
        <v>15</v>
      </c>
      <c r="M55" s="160">
        <f t="shared" si="24"/>
        <v>0</v>
      </c>
      <c r="N55" s="160">
        <v>0</v>
      </c>
      <c r="O55" s="160">
        <f t="shared" si="25"/>
        <v>0</v>
      </c>
      <c r="P55" s="160">
        <v>0</v>
      </c>
      <c r="Q55" s="160">
        <f t="shared" si="26"/>
        <v>0</v>
      </c>
      <c r="R55" s="160"/>
      <c r="S55" s="160" t="s">
        <v>217</v>
      </c>
      <c r="T55" s="160" t="s">
        <v>218</v>
      </c>
      <c r="U55" s="160">
        <v>0</v>
      </c>
      <c r="V55" s="160">
        <f t="shared" si="27"/>
        <v>0</v>
      </c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293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77">
        <v>44</v>
      </c>
      <c r="B56" s="178" t="s">
        <v>636</v>
      </c>
      <c r="C56" s="188" t="s">
        <v>637</v>
      </c>
      <c r="D56" s="179" t="s">
        <v>160</v>
      </c>
      <c r="E56" s="180">
        <v>2</v>
      </c>
      <c r="F56" s="181"/>
      <c r="G56" s="182">
        <f t="shared" si="21"/>
        <v>0</v>
      </c>
      <c r="H56" s="161"/>
      <c r="I56" s="160">
        <f t="shared" si="22"/>
        <v>0</v>
      </c>
      <c r="J56" s="161"/>
      <c r="K56" s="160">
        <f t="shared" si="23"/>
        <v>0</v>
      </c>
      <c r="L56" s="160">
        <v>15</v>
      </c>
      <c r="M56" s="160">
        <f t="shared" si="24"/>
        <v>0</v>
      </c>
      <c r="N56" s="160">
        <v>0</v>
      </c>
      <c r="O56" s="160">
        <f t="shared" si="25"/>
        <v>0</v>
      </c>
      <c r="P56" s="160">
        <v>0</v>
      </c>
      <c r="Q56" s="160">
        <f t="shared" si="26"/>
        <v>0</v>
      </c>
      <c r="R56" s="160"/>
      <c r="S56" s="160" t="s">
        <v>217</v>
      </c>
      <c r="T56" s="160" t="s">
        <v>218</v>
      </c>
      <c r="U56" s="160">
        <v>0</v>
      </c>
      <c r="V56" s="160">
        <f t="shared" si="27"/>
        <v>0</v>
      </c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293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ht="22.5" outlineLevel="1" x14ac:dyDescent="0.2">
      <c r="A57" s="177">
        <v>45</v>
      </c>
      <c r="B57" s="178" t="s">
        <v>55</v>
      </c>
      <c r="C57" s="188" t="s">
        <v>638</v>
      </c>
      <c r="D57" s="179" t="s">
        <v>216</v>
      </c>
      <c r="E57" s="180">
        <v>1</v>
      </c>
      <c r="F57" s="181"/>
      <c r="G57" s="182">
        <f t="shared" si="21"/>
        <v>0</v>
      </c>
      <c r="H57" s="161"/>
      <c r="I57" s="160">
        <f t="shared" si="22"/>
        <v>0</v>
      </c>
      <c r="J57" s="161"/>
      <c r="K57" s="160">
        <f t="shared" si="23"/>
        <v>0</v>
      </c>
      <c r="L57" s="160">
        <v>15</v>
      </c>
      <c r="M57" s="160">
        <f t="shared" si="24"/>
        <v>0</v>
      </c>
      <c r="N57" s="160">
        <v>0</v>
      </c>
      <c r="O57" s="160">
        <f t="shared" si="25"/>
        <v>0</v>
      </c>
      <c r="P57" s="160">
        <v>0</v>
      </c>
      <c r="Q57" s="160">
        <f t="shared" si="26"/>
        <v>0</v>
      </c>
      <c r="R57" s="160"/>
      <c r="S57" s="160" t="s">
        <v>217</v>
      </c>
      <c r="T57" s="160" t="s">
        <v>218</v>
      </c>
      <c r="U57" s="160">
        <v>0</v>
      </c>
      <c r="V57" s="160">
        <f t="shared" si="27"/>
        <v>0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304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77">
        <v>46</v>
      </c>
      <c r="B58" s="178" t="s">
        <v>57</v>
      </c>
      <c r="C58" s="188" t="s">
        <v>639</v>
      </c>
      <c r="D58" s="179" t="s">
        <v>216</v>
      </c>
      <c r="E58" s="180">
        <v>1</v>
      </c>
      <c r="F58" s="181"/>
      <c r="G58" s="182">
        <f t="shared" si="21"/>
        <v>0</v>
      </c>
      <c r="H58" s="161"/>
      <c r="I58" s="160">
        <f t="shared" si="22"/>
        <v>0</v>
      </c>
      <c r="J58" s="161"/>
      <c r="K58" s="160">
        <f t="shared" si="23"/>
        <v>0</v>
      </c>
      <c r="L58" s="160">
        <v>15</v>
      </c>
      <c r="M58" s="160">
        <f t="shared" si="24"/>
        <v>0</v>
      </c>
      <c r="N58" s="160">
        <v>0</v>
      </c>
      <c r="O58" s="160">
        <f t="shared" si="25"/>
        <v>0</v>
      </c>
      <c r="P58" s="160">
        <v>0</v>
      </c>
      <c r="Q58" s="160">
        <f t="shared" si="26"/>
        <v>0</v>
      </c>
      <c r="R58" s="160"/>
      <c r="S58" s="160" t="s">
        <v>217</v>
      </c>
      <c r="T58" s="160" t="s">
        <v>218</v>
      </c>
      <c r="U58" s="160">
        <v>0</v>
      </c>
      <c r="V58" s="160">
        <f t="shared" si="27"/>
        <v>0</v>
      </c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152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71">
        <v>47</v>
      </c>
      <c r="B59" s="172" t="s">
        <v>640</v>
      </c>
      <c r="C59" s="186" t="s">
        <v>641</v>
      </c>
      <c r="D59" s="173" t="s">
        <v>216</v>
      </c>
      <c r="E59" s="174">
        <v>1</v>
      </c>
      <c r="F59" s="175"/>
      <c r="G59" s="176">
        <f t="shared" si="21"/>
        <v>0</v>
      </c>
      <c r="H59" s="161"/>
      <c r="I59" s="160">
        <f t="shared" si="22"/>
        <v>0</v>
      </c>
      <c r="J59" s="161"/>
      <c r="K59" s="160">
        <f t="shared" si="23"/>
        <v>0</v>
      </c>
      <c r="L59" s="160">
        <v>15</v>
      </c>
      <c r="M59" s="160">
        <f t="shared" si="24"/>
        <v>0</v>
      </c>
      <c r="N59" s="160">
        <v>0</v>
      </c>
      <c r="O59" s="160">
        <f t="shared" si="25"/>
        <v>0</v>
      </c>
      <c r="P59" s="160">
        <v>0</v>
      </c>
      <c r="Q59" s="160">
        <f t="shared" si="26"/>
        <v>0</v>
      </c>
      <c r="R59" s="160"/>
      <c r="S59" s="160" t="s">
        <v>217</v>
      </c>
      <c r="T59" s="160" t="s">
        <v>218</v>
      </c>
      <c r="U59" s="160">
        <v>0</v>
      </c>
      <c r="V59" s="160">
        <f t="shared" si="27"/>
        <v>0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152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>
        <v>48</v>
      </c>
      <c r="B60" s="158" t="s">
        <v>642</v>
      </c>
      <c r="C60" s="189" t="s">
        <v>643</v>
      </c>
      <c r="D60" s="159" t="s">
        <v>0</v>
      </c>
      <c r="E60" s="183"/>
      <c r="F60" s="161"/>
      <c r="G60" s="160">
        <f t="shared" si="21"/>
        <v>0</v>
      </c>
      <c r="H60" s="161"/>
      <c r="I60" s="160">
        <f t="shared" si="22"/>
        <v>0</v>
      </c>
      <c r="J60" s="161"/>
      <c r="K60" s="160">
        <f t="shared" si="23"/>
        <v>0</v>
      </c>
      <c r="L60" s="160">
        <v>15</v>
      </c>
      <c r="M60" s="160">
        <f t="shared" si="24"/>
        <v>0</v>
      </c>
      <c r="N60" s="160">
        <v>0</v>
      </c>
      <c r="O60" s="160">
        <f t="shared" si="25"/>
        <v>0</v>
      </c>
      <c r="P60" s="160">
        <v>0</v>
      </c>
      <c r="Q60" s="160">
        <f t="shared" si="26"/>
        <v>0</v>
      </c>
      <c r="R60" s="160"/>
      <c r="S60" s="160" t="s">
        <v>150</v>
      </c>
      <c r="T60" s="160" t="s">
        <v>573</v>
      </c>
      <c r="U60" s="160">
        <v>0</v>
      </c>
      <c r="V60" s="160">
        <f t="shared" si="27"/>
        <v>0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274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x14ac:dyDescent="0.2">
      <c r="A61" s="165" t="s">
        <v>145</v>
      </c>
      <c r="B61" s="166" t="s">
        <v>114</v>
      </c>
      <c r="C61" s="185" t="s">
        <v>115</v>
      </c>
      <c r="D61" s="167"/>
      <c r="E61" s="168"/>
      <c r="F61" s="169"/>
      <c r="G61" s="170">
        <f>SUMIF(AG62:AG65,"&lt;&gt;NOR",G62:G65)</f>
        <v>0</v>
      </c>
      <c r="H61" s="164"/>
      <c r="I61" s="164">
        <f>SUM(I62:I65)</f>
        <v>0</v>
      </c>
      <c r="J61" s="164"/>
      <c r="K61" s="164">
        <f>SUM(K62:K65)</f>
        <v>0</v>
      </c>
      <c r="L61" s="164"/>
      <c r="M61" s="164">
        <f>SUM(M62:M65)</f>
        <v>0</v>
      </c>
      <c r="N61" s="164"/>
      <c r="O61" s="164">
        <f>SUM(O62:O65)</f>
        <v>0</v>
      </c>
      <c r="P61" s="164"/>
      <c r="Q61" s="164">
        <f>SUM(Q62:Q65)</f>
        <v>0</v>
      </c>
      <c r="R61" s="164"/>
      <c r="S61" s="164"/>
      <c r="T61" s="164"/>
      <c r="U61" s="164"/>
      <c r="V61" s="164">
        <f>SUM(V62:V65)</f>
        <v>0</v>
      </c>
      <c r="W61" s="164"/>
      <c r="AG61" t="s">
        <v>146</v>
      </c>
    </row>
    <row r="62" spans="1:60" ht="22.5" outlineLevel="1" x14ac:dyDescent="0.2">
      <c r="A62" s="177">
        <v>49</v>
      </c>
      <c r="B62" s="178" t="s">
        <v>644</v>
      </c>
      <c r="C62" s="188" t="s">
        <v>645</v>
      </c>
      <c r="D62" s="179" t="s">
        <v>208</v>
      </c>
      <c r="E62" s="180">
        <v>1</v>
      </c>
      <c r="F62" s="181"/>
      <c r="G62" s="182">
        <f>ROUND(E62*F62,2)</f>
        <v>0</v>
      </c>
      <c r="H62" s="161"/>
      <c r="I62" s="160">
        <f>ROUND(E62*H62,2)</f>
        <v>0</v>
      </c>
      <c r="J62" s="161"/>
      <c r="K62" s="160">
        <f>ROUND(E62*J62,2)</f>
        <v>0</v>
      </c>
      <c r="L62" s="160">
        <v>15</v>
      </c>
      <c r="M62" s="160">
        <f>G62*(1+L62/100)</f>
        <v>0</v>
      </c>
      <c r="N62" s="160">
        <v>0</v>
      </c>
      <c r="O62" s="160">
        <f>ROUND(E62*N62,2)</f>
        <v>0</v>
      </c>
      <c r="P62" s="160">
        <v>0</v>
      </c>
      <c r="Q62" s="160">
        <f>ROUND(E62*P62,2)</f>
        <v>0</v>
      </c>
      <c r="R62" s="160"/>
      <c r="S62" s="160" t="s">
        <v>217</v>
      </c>
      <c r="T62" s="160" t="s">
        <v>218</v>
      </c>
      <c r="U62" s="160">
        <v>0</v>
      </c>
      <c r="V62" s="160">
        <f>ROUND(E62*U62,2)</f>
        <v>0</v>
      </c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152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33.75" outlineLevel="1" x14ac:dyDescent="0.2">
      <c r="A63" s="177">
        <v>50</v>
      </c>
      <c r="B63" s="178" t="s">
        <v>646</v>
      </c>
      <c r="C63" s="188" t="s">
        <v>647</v>
      </c>
      <c r="D63" s="179" t="s">
        <v>208</v>
      </c>
      <c r="E63" s="180">
        <v>2</v>
      </c>
      <c r="F63" s="181"/>
      <c r="G63" s="182">
        <f>ROUND(E63*F63,2)</f>
        <v>0</v>
      </c>
      <c r="H63" s="161"/>
      <c r="I63" s="160">
        <f>ROUND(E63*H63,2)</f>
        <v>0</v>
      </c>
      <c r="J63" s="161"/>
      <c r="K63" s="160">
        <f>ROUND(E63*J63,2)</f>
        <v>0</v>
      </c>
      <c r="L63" s="160">
        <v>15</v>
      </c>
      <c r="M63" s="160">
        <f>G63*(1+L63/100)</f>
        <v>0</v>
      </c>
      <c r="N63" s="160">
        <v>0</v>
      </c>
      <c r="O63" s="160">
        <f>ROUND(E63*N63,2)</f>
        <v>0</v>
      </c>
      <c r="P63" s="160">
        <v>0</v>
      </c>
      <c r="Q63" s="160">
        <f>ROUND(E63*P63,2)</f>
        <v>0</v>
      </c>
      <c r="R63" s="160"/>
      <c r="S63" s="160" t="s">
        <v>217</v>
      </c>
      <c r="T63" s="160" t="s">
        <v>218</v>
      </c>
      <c r="U63" s="160">
        <v>0</v>
      </c>
      <c r="V63" s="160">
        <f>ROUND(E63*U63,2)</f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152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77">
        <v>51</v>
      </c>
      <c r="B64" s="178" t="s">
        <v>648</v>
      </c>
      <c r="C64" s="188" t="s">
        <v>649</v>
      </c>
      <c r="D64" s="179" t="s">
        <v>160</v>
      </c>
      <c r="E64" s="180">
        <v>18</v>
      </c>
      <c r="F64" s="181"/>
      <c r="G64" s="182">
        <f>ROUND(E64*F64,2)</f>
        <v>0</v>
      </c>
      <c r="H64" s="161"/>
      <c r="I64" s="160">
        <f>ROUND(E64*H64,2)</f>
        <v>0</v>
      </c>
      <c r="J64" s="161"/>
      <c r="K64" s="160">
        <f>ROUND(E64*J64,2)</f>
        <v>0</v>
      </c>
      <c r="L64" s="160">
        <v>15</v>
      </c>
      <c r="M64" s="160">
        <f>G64*(1+L64/100)</f>
        <v>0</v>
      </c>
      <c r="N64" s="160">
        <v>0</v>
      </c>
      <c r="O64" s="160">
        <f>ROUND(E64*N64,2)</f>
        <v>0</v>
      </c>
      <c r="P64" s="160">
        <v>0</v>
      </c>
      <c r="Q64" s="160">
        <f>ROUND(E64*P64,2)</f>
        <v>0</v>
      </c>
      <c r="R64" s="160"/>
      <c r="S64" s="160" t="s">
        <v>217</v>
      </c>
      <c r="T64" s="160" t="s">
        <v>218</v>
      </c>
      <c r="U64" s="160">
        <v>0</v>
      </c>
      <c r="V64" s="160">
        <f>ROUND(E64*U64,2)</f>
        <v>0</v>
      </c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152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77">
        <v>52</v>
      </c>
      <c r="B65" s="178" t="s">
        <v>650</v>
      </c>
      <c r="C65" s="188" t="s">
        <v>651</v>
      </c>
      <c r="D65" s="179" t="s">
        <v>208</v>
      </c>
      <c r="E65" s="180">
        <v>2</v>
      </c>
      <c r="F65" s="181"/>
      <c r="G65" s="182">
        <f>ROUND(E65*F65,2)</f>
        <v>0</v>
      </c>
      <c r="H65" s="161"/>
      <c r="I65" s="160">
        <f>ROUND(E65*H65,2)</f>
        <v>0</v>
      </c>
      <c r="J65" s="161"/>
      <c r="K65" s="160">
        <f>ROUND(E65*J65,2)</f>
        <v>0</v>
      </c>
      <c r="L65" s="160">
        <v>15</v>
      </c>
      <c r="M65" s="160">
        <f>G65*(1+L65/100)</f>
        <v>0</v>
      </c>
      <c r="N65" s="160">
        <v>0</v>
      </c>
      <c r="O65" s="160">
        <f>ROUND(E65*N65,2)</f>
        <v>0</v>
      </c>
      <c r="P65" s="160">
        <v>0</v>
      </c>
      <c r="Q65" s="160">
        <f>ROUND(E65*P65,2)</f>
        <v>0</v>
      </c>
      <c r="R65" s="160"/>
      <c r="S65" s="160" t="s">
        <v>217</v>
      </c>
      <c r="T65" s="160" t="s">
        <v>218</v>
      </c>
      <c r="U65" s="160">
        <v>0</v>
      </c>
      <c r="V65" s="160">
        <f>ROUND(E65*U65,2)</f>
        <v>0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152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x14ac:dyDescent="0.2">
      <c r="A66" s="165" t="s">
        <v>145</v>
      </c>
      <c r="B66" s="166" t="s">
        <v>88</v>
      </c>
      <c r="C66" s="185" t="s">
        <v>89</v>
      </c>
      <c r="D66" s="167"/>
      <c r="E66" s="168"/>
      <c r="F66" s="169"/>
      <c r="G66" s="170">
        <f>SUMIF(AG67:AG70,"&lt;&gt;NOR",G67:G70)</f>
        <v>0</v>
      </c>
      <c r="H66" s="164"/>
      <c r="I66" s="164">
        <f>SUM(I67:I70)</f>
        <v>0</v>
      </c>
      <c r="J66" s="164"/>
      <c r="K66" s="164">
        <f>SUM(K67:K70)</f>
        <v>0</v>
      </c>
      <c r="L66" s="164"/>
      <c r="M66" s="164">
        <f>SUM(M67:M70)</f>
        <v>0</v>
      </c>
      <c r="N66" s="164"/>
      <c r="O66" s="164">
        <f>SUM(O67:O70)</f>
        <v>0</v>
      </c>
      <c r="P66" s="164"/>
      <c r="Q66" s="164">
        <f>SUM(Q67:Q70)</f>
        <v>0</v>
      </c>
      <c r="R66" s="164"/>
      <c r="S66" s="164"/>
      <c r="T66" s="164"/>
      <c r="U66" s="164"/>
      <c r="V66" s="164">
        <f>SUM(V67:V70)</f>
        <v>0</v>
      </c>
      <c r="W66" s="164"/>
      <c r="AG66" t="s">
        <v>146</v>
      </c>
    </row>
    <row r="67" spans="1:60" ht="22.5" outlineLevel="1" x14ac:dyDescent="0.2">
      <c r="A67" s="177">
        <v>53</v>
      </c>
      <c r="B67" s="178" t="s">
        <v>652</v>
      </c>
      <c r="C67" s="188" t="s">
        <v>653</v>
      </c>
      <c r="D67" s="179" t="s">
        <v>216</v>
      </c>
      <c r="E67" s="180">
        <v>1</v>
      </c>
      <c r="F67" s="181"/>
      <c r="G67" s="182">
        <f>ROUND(E67*F67,2)</f>
        <v>0</v>
      </c>
      <c r="H67" s="161"/>
      <c r="I67" s="160">
        <f>ROUND(E67*H67,2)</f>
        <v>0</v>
      </c>
      <c r="J67" s="161"/>
      <c r="K67" s="160">
        <f>ROUND(E67*J67,2)</f>
        <v>0</v>
      </c>
      <c r="L67" s="160">
        <v>15</v>
      </c>
      <c r="M67" s="160">
        <f>G67*(1+L67/100)</f>
        <v>0</v>
      </c>
      <c r="N67" s="160">
        <v>0</v>
      </c>
      <c r="O67" s="160">
        <f>ROUND(E67*N67,2)</f>
        <v>0</v>
      </c>
      <c r="P67" s="160">
        <v>0</v>
      </c>
      <c r="Q67" s="160">
        <f>ROUND(E67*P67,2)</f>
        <v>0</v>
      </c>
      <c r="R67" s="160"/>
      <c r="S67" s="160" t="s">
        <v>217</v>
      </c>
      <c r="T67" s="160" t="s">
        <v>218</v>
      </c>
      <c r="U67" s="160">
        <v>0</v>
      </c>
      <c r="V67" s="160">
        <f>ROUND(E67*U67,2)</f>
        <v>0</v>
      </c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420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77">
        <v>54</v>
      </c>
      <c r="B68" s="178" t="s">
        <v>654</v>
      </c>
      <c r="C68" s="188" t="s">
        <v>655</v>
      </c>
      <c r="D68" s="179" t="s">
        <v>216</v>
      </c>
      <c r="E68" s="180">
        <v>1</v>
      </c>
      <c r="F68" s="181"/>
      <c r="G68" s="182">
        <f>ROUND(E68*F68,2)</f>
        <v>0</v>
      </c>
      <c r="H68" s="161"/>
      <c r="I68" s="160">
        <f>ROUND(E68*H68,2)</f>
        <v>0</v>
      </c>
      <c r="J68" s="161"/>
      <c r="K68" s="160">
        <f>ROUND(E68*J68,2)</f>
        <v>0</v>
      </c>
      <c r="L68" s="160">
        <v>15</v>
      </c>
      <c r="M68" s="160">
        <f>G68*(1+L68/100)</f>
        <v>0</v>
      </c>
      <c r="N68" s="160">
        <v>0</v>
      </c>
      <c r="O68" s="160">
        <f>ROUND(E68*N68,2)</f>
        <v>0</v>
      </c>
      <c r="P68" s="160">
        <v>0</v>
      </c>
      <c r="Q68" s="160">
        <f>ROUND(E68*P68,2)</f>
        <v>0</v>
      </c>
      <c r="R68" s="160"/>
      <c r="S68" s="160" t="s">
        <v>217</v>
      </c>
      <c r="T68" s="160" t="s">
        <v>218</v>
      </c>
      <c r="U68" s="160">
        <v>0</v>
      </c>
      <c r="V68" s="160">
        <f>ROUND(E68*U68,2)</f>
        <v>0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420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7">
        <v>55</v>
      </c>
      <c r="B69" s="178" t="s">
        <v>656</v>
      </c>
      <c r="C69" s="188" t="s">
        <v>657</v>
      </c>
      <c r="D69" s="179" t="s">
        <v>216</v>
      </c>
      <c r="E69" s="180">
        <v>1</v>
      </c>
      <c r="F69" s="181"/>
      <c r="G69" s="182">
        <f>ROUND(E69*F69,2)</f>
        <v>0</v>
      </c>
      <c r="H69" s="161"/>
      <c r="I69" s="160">
        <f>ROUND(E69*H69,2)</f>
        <v>0</v>
      </c>
      <c r="J69" s="161"/>
      <c r="K69" s="160">
        <f>ROUND(E69*J69,2)</f>
        <v>0</v>
      </c>
      <c r="L69" s="160">
        <v>15</v>
      </c>
      <c r="M69" s="160">
        <f>G69*(1+L69/100)</f>
        <v>0</v>
      </c>
      <c r="N69" s="160">
        <v>0</v>
      </c>
      <c r="O69" s="160">
        <f>ROUND(E69*N69,2)</f>
        <v>0</v>
      </c>
      <c r="P69" s="160">
        <v>0</v>
      </c>
      <c r="Q69" s="160">
        <f>ROUND(E69*P69,2)</f>
        <v>0</v>
      </c>
      <c r="R69" s="160"/>
      <c r="S69" s="160" t="s">
        <v>217</v>
      </c>
      <c r="T69" s="160" t="s">
        <v>218</v>
      </c>
      <c r="U69" s="160">
        <v>0</v>
      </c>
      <c r="V69" s="160">
        <f>ROUND(E69*U69,2)</f>
        <v>0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152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ht="22.5" outlineLevel="1" x14ac:dyDescent="0.2">
      <c r="A70" s="177">
        <v>56</v>
      </c>
      <c r="B70" s="178" t="s">
        <v>658</v>
      </c>
      <c r="C70" s="188" t="s">
        <v>659</v>
      </c>
      <c r="D70" s="179" t="s">
        <v>216</v>
      </c>
      <c r="E70" s="180">
        <v>1</v>
      </c>
      <c r="F70" s="181"/>
      <c r="G70" s="182">
        <f>ROUND(E70*F70,2)</f>
        <v>0</v>
      </c>
      <c r="H70" s="161"/>
      <c r="I70" s="160">
        <f>ROUND(E70*H70,2)</f>
        <v>0</v>
      </c>
      <c r="J70" s="161"/>
      <c r="K70" s="160">
        <f>ROUND(E70*J70,2)</f>
        <v>0</v>
      </c>
      <c r="L70" s="160">
        <v>15</v>
      </c>
      <c r="M70" s="160">
        <f>G70*(1+L70/100)</f>
        <v>0</v>
      </c>
      <c r="N70" s="160">
        <v>0</v>
      </c>
      <c r="O70" s="160">
        <f>ROUND(E70*N70,2)</f>
        <v>0</v>
      </c>
      <c r="P70" s="160">
        <v>0</v>
      </c>
      <c r="Q70" s="160">
        <f>ROUND(E70*P70,2)</f>
        <v>0</v>
      </c>
      <c r="R70" s="160"/>
      <c r="S70" s="160" t="s">
        <v>217</v>
      </c>
      <c r="T70" s="160" t="s">
        <v>218</v>
      </c>
      <c r="U70" s="160">
        <v>0</v>
      </c>
      <c r="V70" s="160">
        <f>ROUND(E70*U70,2)</f>
        <v>0</v>
      </c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152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x14ac:dyDescent="0.2">
      <c r="A71" s="165" t="s">
        <v>145</v>
      </c>
      <c r="B71" s="166" t="s">
        <v>119</v>
      </c>
      <c r="C71" s="185" t="s">
        <v>30</v>
      </c>
      <c r="D71" s="167"/>
      <c r="E71" s="168"/>
      <c r="F71" s="169"/>
      <c r="G71" s="170">
        <f>SUMIF(AG72:AG72,"&lt;&gt;NOR",G72:G72)</f>
        <v>0</v>
      </c>
      <c r="H71" s="164"/>
      <c r="I71" s="164">
        <f>SUM(I72:I72)</f>
        <v>0</v>
      </c>
      <c r="J71" s="164"/>
      <c r="K71" s="164">
        <f>SUM(K72:K72)</f>
        <v>0</v>
      </c>
      <c r="L71" s="164"/>
      <c r="M71" s="164">
        <f>SUM(M72:M72)</f>
        <v>0</v>
      </c>
      <c r="N71" s="164"/>
      <c r="O71" s="164">
        <f>SUM(O72:O72)</f>
        <v>0</v>
      </c>
      <c r="P71" s="164"/>
      <c r="Q71" s="164">
        <f>SUM(Q72:Q72)</f>
        <v>0</v>
      </c>
      <c r="R71" s="164"/>
      <c r="S71" s="164"/>
      <c r="T71" s="164"/>
      <c r="U71" s="164"/>
      <c r="V71" s="164">
        <f>SUM(V72:V72)</f>
        <v>0</v>
      </c>
      <c r="W71" s="164"/>
      <c r="AG71" t="s">
        <v>146</v>
      </c>
    </row>
    <row r="72" spans="1:60" outlineLevel="1" x14ac:dyDescent="0.2">
      <c r="A72" s="171">
        <v>57</v>
      </c>
      <c r="B72" s="172" t="s">
        <v>425</v>
      </c>
      <c r="C72" s="186" t="s">
        <v>660</v>
      </c>
      <c r="D72" s="173" t="s">
        <v>423</v>
      </c>
      <c r="E72" s="174">
        <v>1</v>
      </c>
      <c r="F72" s="175"/>
      <c r="G72" s="176">
        <f>ROUND(E72*F72,2)</f>
        <v>0</v>
      </c>
      <c r="H72" s="161"/>
      <c r="I72" s="160">
        <f>ROUND(E72*H72,2)</f>
        <v>0</v>
      </c>
      <c r="J72" s="161"/>
      <c r="K72" s="160">
        <f>ROUND(E72*J72,2)</f>
        <v>0</v>
      </c>
      <c r="L72" s="160">
        <v>15</v>
      </c>
      <c r="M72" s="160">
        <f>G72*(1+L72/100)</f>
        <v>0</v>
      </c>
      <c r="N72" s="160">
        <v>0</v>
      </c>
      <c r="O72" s="160">
        <f>ROUND(E72*N72,2)</f>
        <v>0</v>
      </c>
      <c r="P72" s="160">
        <v>0</v>
      </c>
      <c r="Q72" s="160">
        <f>ROUND(E72*P72,2)</f>
        <v>0</v>
      </c>
      <c r="R72" s="160"/>
      <c r="S72" s="160" t="s">
        <v>150</v>
      </c>
      <c r="T72" s="160" t="s">
        <v>218</v>
      </c>
      <c r="U72" s="160">
        <v>0</v>
      </c>
      <c r="V72" s="160">
        <f>ROUND(E72*U72,2)</f>
        <v>0</v>
      </c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424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x14ac:dyDescent="0.2">
      <c r="A73" s="5"/>
      <c r="B73" s="6"/>
      <c r="C73" s="190"/>
      <c r="D73" s="8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AE73">
        <v>15</v>
      </c>
      <c r="AF73">
        <v>21</v>
      </c>
    </row>
    <row r="74" spans="1:60" x14ac:dyDescent="0.2">
      <c r="A74" s="153"/>
      <c r="B74" s="154" t="s">
        <v>31</v>
      </c>
      <c r="C74" s="191"/>
      <c r="D74" s="155"/>
      <c r="E74" s="156"/>
      <c r="F74" s="156"/>
      <c r="G74" s="184">
        <f>G8+G16+G29+G50+G61+G66+G71</f>
        <v>0</v>
      </c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E74">
        <f>SUMIF(L7:L72,AE73,G7:G72)</f>
        <v>0</v>
      </c>
      <c r="AF74">
        <f>SUMIF(L7:L72,AF73,G7:G72)</f>
        <v>0</v>
      </c>
      <c r="AG74" t="s">
        <v>427</v>
      </c>
    </row>
    <row r="75" spans="1:60" x14ac:dyDescent="0.2">
      <c r="A75" s="5"/>
      <c r="B75" s="6"/>
      <c r="C75" s="190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5"/>
      <c r="B76" s="6"/>
      <c r="C76" s="190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250" t="s">
        <v>428</v>
      </c>
      <c r="B77" s="250"/>
      <c r="C77" s="251"/>
      <c r="D77" s="8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A78" s="252"/>
      <c r="B78" s="253"/>
      <c r="C78" s="254"/>
      <c r="D78" s="253"/>
      <c r="E78" s="253"/>
      <c r="F78" s="253"/>
      <c r="G78" s="25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AG78" t="s">
        <v>429</v>
      </c>
    </row>
    <row r="79" spans="1:60" x14ac:dyDescent="0.2">
      <c r="A79" s="256"/>
      <c r="B79" s="257"/>
      <c r="C79" s="258"/>
      <c r="D79" s="257"/>
      <c r="E79" s="257"/>
      <c r="F79" s="257"/>
      <c r="G79" s="259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A80" s="256"/>
      <c r="B80" s="257"/>
      <c r="C80" s="258"/>
      <c r="D80" s="257"/>
      <c r="E80" s="257"/>
      <c r="F80" s="257"/>
      <c r="G80" s="259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33" x14ac:dyDescent="0.2">
      <c r="A81" s="256"/>
      <c r="B81" s="257"/>
      <c r="C81" s="258"/>
      <c r="D81" s="257"/>
      <c r="E81" s="257"/>
      <c r="F81" s="257"/>
      <c r="G81" s="259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33" x14ac:dyDescent="0.2">
      <c r="A82" s="260"/>
      <c r="B82" s="261"/>
      <c r="C82" s="262"/>
      <c r="D82" s="261"/>
      <c r="E82" s="261"/>
      <c r="F82" s="261"/>
      <c r="G82" s="263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33" x14ac:dyDescent="0.2">
      <c r="A83" s="5"/>
      <c r="B83" s="6"/>
      <c r="C83" s="190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33" x14ac:dyDescent="0.2">
      <c r="C84" s="192"/>
      <c r="D84" s="141"/>
      <c r="AG84" t="s">
        <v>430</v>
      </c>
    </row>
    <row r="85" spans="1:33" x14ac:dyDescent="0.2">
      <c r="D85" s="141"/>
    </row>
    <row r="86" spans="1:33" x14ac:dyDescent="0.2">
      <c r="D86" s="141"/>
    </row>
    <row r="87" spans="1:33" x14ac:dyDescent="0.2">
      <c r="D87" s="141"/>
    </row>
    <row r="88" spans="1:33" x14ac:dyDescent="0.2">
      <c r="D88" s="141"/>
    </row>
    <row r="89" spans="1:33" x14ac:dyDescent="0.2">
      <c r="D89" s="141"/>
    </row>
    <row r="90" spans="1:33" x14ac:dyDescent="0.2">
      <c r="D90" s="141"/>
    </row>
    <row r="91" spans="1:33" x14ac:dyDescent="0.2">
      <c r="D91" s="141"/>
    </row>
    <row r="92" spans="1:33" x14ac:dyDescent="0.2">
      <c r="D92" s="141"/>
    </row>
    <row r="93" spans="1:33" x14ac:dyDescent="0.2">
      <c r="D93" s="141"/>
    </row>
    <row r="94" spans="1:33" x14ac:dyDescent="0.2">
      <c r="D94" s="141"/>
    </row>
    <row r="95" spans="1:33" x14ac:dyDescent="0.2">
      <c r="D95" s="141"/>
    </row>
    <row r="96" spans="1:33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sks7Ls1Hbe15UlSUhwjbhhqD5XEBpRkWPsYbSHHJueM/PXpZXcQY1KhjfJFs7aa6KDdrCu1kzheAMXp29qHi9g==" saltValue="zmFZU9/8bLycIFOQJrbFQg==" spinCount="100000" sheet="1" objects="1" scenarios="1"/>
  <mergeCells count="7">
    <mergeCell ref="A78:G82"/>
    <mergeCell ref="C31:G31"/>
    <mergeCell ref="A1:G1"/>
    <mergeCell ref="C2:G2"/>
    <mergeCell ref="C3:G3"/>
    <mergeCell ref="C4:G4"/>
    <mergeCell ref="A77:C77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iveta.nemcova</cp:lastModifiedBy>
  <cp:lastPrinted>2014-02-28T09:52:57Z</cp:lastPrinted>
  <dcterms:created xsi:type="dcterms:W3CDTF">2009-04-08T07:15:50Z</dcterms:created>
  <dcterms:modified xsi:type="dcterms:W3CDTF">2018-09-18T07:00:02Z</dcterms:modified>
</cp:coreProperties>
</file>